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036" activeTab="1"/>
  </bookViews>
  <sheets>
    <sheet name="Transfection calculator" sheetId="1" r:id="rId1"/>
    <sheet name="Detailed calculation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1" i="2" l="1"/>
  <c r="E167" i="2"/>
  <c r="E143" i="2"/>
  <c r="E119" i="2"/>
  <c r="E23" i="2"/>
  <c r="D179" i="2"/>
  <c r="C184" i="2"/>
  <c r="D155" i="2"/>
  <c r="C160" i="2"/>
  <c r="D131" i="2"/>
  <c r="D107" i="2"/>
  <c r="C113" i="2"/>
  <c r="E47" i="1"/>
  <c r="D11" i="2"/>
  <c r="C16" i="2"/>
  <c r="D4" i="2"/>
  <c r="C17" i="2"/>
  <c r="E11" i="1"/>
  <c r="E95" i="2"/>
  <c r="D83" i="2"/>
  <c r="C89" i="2"/>
  <c r="E38" i="1"/>
  <c r="E71" i="2"/>
  <c r="D59" i="2"/>
  <c r="D35" i="2"/>
  <c r="C41" i="2" s="1"/>
  <c r="E20" i="1" s="1"/>
  <c r="E47" i="2"/>
  <c r="D172" i="2"/>
  <c r="D148" i="2"/>
  <c r="D124" i="2"/>
  <c r="D100" i="2"/>
  <c r="D76" i="2"/>
  <c r="D52" i="2"/>
  <c r="C66" i="2"/>
  <c r="E31" i="1"/>
  <c r="D28" i="2"/>
  <c r="C186" i="2"/>
  <c r="E76" i="1"/>
  <c r="C162" i="2"/>
  <c r="E67" i="1"/>
  <c r="C136" i="2"/>
  <c r="E54" i="1"/>
  <c r="C114" i="2"/>
  <c r="E49" i="1"/>
  <c r="C112" i="2"/>
  <c r="D112" i="2"/>
  <c r="C119" i="2"/>
  <c r="C88" i="2"/>
  <c r="E36" i="1"/>
  <c r="E9" i="1"/>
  <c r="C138" i="2"/>
  <c r="E58" i="1"/>
  <c r="C137" i="2"/>
  <c r="C18" i="2"/>
  <c r="E13" i="1"/>
  <c r="F9" i="1"/>
  <c r="C90" i="2"/>
  <c r="E40" i="1"/>
  <c r="F36" i="1"/>
  <c r="C185" i="2"/>
  <c r="E74" i="1"/>
  <c r="C65" i="2"/>
  <c r="E29" i="1"/>
  <c r="E72" i="1"/>
  <c r="D184" i="2"/>
  <c r="C191" i="2"/>
  <c r="F72" i="1"/>
  <c r="E63" i="1"/>
  <c r="C161" i="2"/>
  <c r="E65" i="1"/>
  <c r="D119" i="2"/>
  <c r="G45" i="1"/>
  <c r="E45" i="1"/>
  <c r="F45" i="1"/>
  <c r="C64" i="2"/>
  <c r="F63" i="1"/>
  <c r="D136" i="2"/>
  <c r="C143" i="2"/>
  <c r="D143" i="2"/>
  <c r="G54" i="1"/>
  <c r="E56" i="1"/>
  <c r="F54" i="1"/>
  <c r="D160" i="2"/>
  <c r="C167" i="2"/>
  <c r="D88" i="2"/>
  <c r="C95" i="2"/>
  <c r="D16" i="2"/>
  <c r="C23" i="2"/>
  <c r="D191" i="2"/>
  <c r="G72" i="1"/>
  <c r="D167" i="2"/>
  <c r="G63" i="1"/>
  <c r="D64" i="2"/>
  <c r="C71" i="2"/>
  <c r="E27" i="1"/>
  <c r="F27" i="1"/>
  <c r="D23" i="2"/>
  <c r="G9" i="1"/>
  <c r="D95" i="2"/>
  <c r="G36" i="1"/>
  <c r="D71" i="2"/>
  <c r="G27" i="1"/>
  <c r="C42" i="2" l="1"/>
  <c r="E22" i="1" s="1"/>
  <c r="C40" i="2"/>
  <c r="E18" i="1" s="1"/>
  <c r="F18" i="1" s="1"/>
  <c r="D40" i="2" l="1"/>
  <c r="C47" i="2" s="1"/>
  <c r="I9" i="1" s="1"/>
  <c r="D47" i="2" l="1"/>
  <c r="J9" i="1" s="1"/>
  <c r="G18" i="1"/>
</calcChain>
</file>

<file path=xl/sharedStrings.xml><?xml version="1.0" encoding="utf-8"?>
<sst xmlns="http://schemas.openxmlformats.org/spreadsheetml/2006/main" count="261" uniqueCount="43">
  <si>
    <t>Required DNA mass (µg)</t>
  </si>
  <si>
    <t>Sum of ratios</t>
  </si>
  <si>
    <t>pAAV</t>
  </si>
  <si>
    <t>Total DNA mass (µg)</t>
  </si>
  <si>
    <t>Plasmid DNA concentration (µg/µl)</t>
  </si>
  <si>
    <t>Plasmid DNA ratio</t>
  </si>
  <si>
    <t>Required DPBS volume (µl)</t>
  </si>
  <si>
    <t>Viral prep 1</t>
  </si>
  <si>
    <t>User input</t>
  </si>
  <si>
    <t>Output</t>
  </si>
  <si>
    <r>
      <t xml:space="preserve">Required DPBS volume (µl)    </t>
    </r>
    <r>
      <rPr>
        <sz val="9"/>
        <color theme="1" tint="0.34998626667073579"/>
        <rFont val="Arial"/>
        <family val="2"/>
      </rPr>
      <t>(to make PEI + DPBS master mix)</t>
    </r>
  </si>
  <si>
    <t>Required PEI + DPBS master mix volume (µl)</t>
  </si>
  <si>
    <t>N:P ratio</t>
  </si>
  <si>
    <t>Required PEI volume (µl)</t>
  </si>
  <si>
    <t>Viral prep 2</t>
  </si>
  <si>
    <t>Viral prep 3</t>
  </si>
  <si>
    <t>Viral prep 4</t>
  </si>
  <si>
    <t>Total volume of media (µl)</t>
  </si>
  <si>
    <t>Viral prep 5</t>
  </si>
  <si>
    <t>Viral prep 6</t>
  </si>
  <si>
    <t>Viral prep 7</t>
  </si>
  <si>
    <t>Viral prep 8</t>
  </si>
  <si>
    <r>
      <t>Total DNA mass (µg)/cm</t>
    </r>
    <r>
      <rPr>
        <vertAlign val="superscript"/>
        <sz val="11"/>
        <rFont val="Arial"/>
        <family val="2"/>
      </rPr>
      <t>2</t>
    </r>
  </si>
  <si>
    <r>
      <t>Total surface area of dishes (cm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</si>
  <si>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t>PEI+DPBS master mix</t>
  </si>
  <si>
    <t>pHelper</t>
  </si>
  <si>
    <t>pUCmini-iCAP-PHP</t>
  </si>
  <si>
    <t xml:space="preserve">1. We use a pAAV:pUCmini-iCAP-PHP:pHelper plasmid ratio of 1:4:2 based on µg of DNA: </t>
  </si>
  <si>
    <r>
      <t xml:space="preserve">Required DNA volume (µl)   </t>
    </r>
    <r>
      <rPr>
        <sz val="9"/>
        <color theme="1" tint="0.34998626667073579"/>
        <rFont val="Arial"/>
        <family val="2"/>
      </rPr>
      <t>(to make DNA + DPBS solution)</t>
    </r>
  </si>
  <si>
    <r>
      <t xml:space="preserve">Required DPBS volume (µl)  </t>
    </r>
    <r>
      <rPr>
        <sz val="9"/>
        <color theme="1" tint="0.34998626667073579"/>
        <rFont val="Arial"/>
        <family val="2"/>
      </rPr>
      <t>(to make DNA + DPBS solution)</t>
    </r>
  </si>
  <si>
    <r>
      <t xml:space="preserve">Required PEI volume (µl)      </t>
    </r>
    <r>
      <rPr>
        <sz val="9"/>
        <color theme="1" tint="0.34998626667073579"/>
        <rFont val="Arial"/>
        <family val="2"/>
      </rPr>
      <t>(to make PEI + DPBS master mix)</t>
    </r>
  </si>
  <si>
    <t>3. Therefore, we require the following µg of DNA for transfecting (no. entered into cell B9) dishes:</t>
  </si>
  <si>
    <t>3. Therefore, we require the following µg of DNA for transfecting (no. entered into cell B18) dishes:</t>
  </si>
  <si>
    <t>3. Therefore, we require the following µg of DNA for transfecting (no. entered into cell B27) dishes:</t>
  </si>
  <si>
    <t>3. Therefore, we require the following µg of DNA for transfecting (no. entered into cell B36) dishes:</t>
  </si>
  <si>
    <t>3. Therefore, we require the following µg of DNA for transfecting (no. entered into cell B45) dishes:</t>
  </si>
  <si>
    <t>3. Therefore, we require the following µg of DNA for transfecting (no. entered into cell B54) dishes:</t>
  </si>
  <si>
    <t>3. Therefore, we require the following µg of DNA for transfecting (no. entered into cell B63) dishes:</t>
  </si>
  <si>
    <t>3. Therefore, we require the following µg of DNA for transfecting (no. entered into cell B72) dishes:</t>
  </si>
  <si>
    <t>No. of 150-mm dishes (0-10)</t>
  </si>
  <si>
    <t xml:space="preserve">In the yellow cells under 'User input', enter the number of dishes (e.g., cell B9) and plasmid DNA concentrations (e.g., cells D9, D11, and D13) for each viral prep; an example is shown under 'Viral prep 1'. Under 'Output', the calculator will determine the volumes of PEI (cell I9) and DPBS (cell J9) needed to make the PEI + DPBS master mix; it will also determine the volumes of DNA (e.g., cells E9, E11, and E13) and DPBS (e.g., cell F9) needed to make each DNA + DPBS solution. After calculating the quantitites needed, follow the instructions in 'Reagent setup' to prepare the PEI + DPBS master mix and DNA + DPBS solutions; then follow Step 2 in the Procedure. Note that both the Procedure and calculator are optimized for transfecting up to 10 dishes at a time; if more than 10 dishes are used, split them into more than one viral prep. </t>
  </si>
  <si>
    <r>
      <t xml:space="preserve">4. To determine the amount of PEI required, we base our calculations on supplementary ref. </t>
    </r>
    <r>
      <rPr>
        <i/>
        <vertAlign val="superscript"/>
        <sz val="11"/>
        <rFont val="Arial"/>
        <family val="2"/>
      </rPr>
      <t>10</t>
    </r>
    <r>
      <rPr>
        <i/>
        <sz val="11"/>
        <rFont val="Arial"/>
        <family val="2"/>
      </rPr>
      <t>:</t>
    </r>
  </si>
  <si>
    <r>
      <t>2. We use approximately 40 µg of total DNA per 150-mm dish (152 cm</t>
    </r>
    <r>
      <rPr>
        <i/>
        <vertAlign val="superscript"/>
        <sz val="11"/>
        <rFont val="Arial"/>
        <family val="2"/>
      </rPr>
      <t>2</t>
    </r>
    <r>
      <rPr>
        <i/>
        <sz val="11"/>
        <rFont val="Arial"/>
        <family val="2"/>
      </rPr>
      <t xml:space="preserve">):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</si>
</sst>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1"/>
      <color theme="1"/>
      <name val="Arial"/>
      <family val="2"/>
    </font>
    <font>
      <b/>
      <sz val="11"/>
      <name val="Arial"/>
      <family val="2"/>
    </font>
    <font>
      <sz val="11"/>
      <color theme="2" tint="-0.499984740745262"/>
      <name val="Arial"/>
      <family val="2"/>
    </font>
    <font>
      <u/>
      <sz val="11"/>
      <color theme="2" tint="-0.499984740745262"/>
      <name val="Arial"/>
      <family val="2"/>
    </font>
    <font>
      <sz val="12"/>
      <name val="Arial"/>
      <family val="2"/>
    </font>
    <font>
      <i/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9"/>
      <color theme="1" tint="0.34998626667073579"/>
      <name val="Arial"/>
      <family val="2"/>
    </font>
    <font>
      <i/>
      <sz val="11"/>
      <name val="Arial"/>
      <family val="2"/>
    </font>
    <font>
      <i/>
      <vertAlign val="superscript"/>
      <sz val="11"/>
      <name val="Arial"/>
      <family val="2"/>
    </font>
    <font>
      <b/>
      <sz val="11"/>
      <color theme="1"/>
      <name val="Arial"/>
      <family val="2"/>
    </font>
    <font>
      <vertAlign val="super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/>
    <xf numFmtId="2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13" fillId="0" borderId="0" xfId="0" applyFont="1" applyFill="1" applyBorder="1"/>
    <xf numFmtId="0" fontId="3" fillId="0" borderId="0" xfId="0" applyFont="1" applyFill="1"/>
    <xf numFmtId="0" fontId="9" fillId="0" borderId="0" xfId="0" applyFont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2" fontId="2" fillId="0" borderId="6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textRotation="90" wrapText="1"/>
    </xf>
    <xf numFmtId="0" fontId="10" fillId="2" borderId="13" xfId="0" applyFont="1" applyFill="1" applyBorder="1" applyAlignment="1">
      <alignment horizontal="center" vertical="center" textRotation="90" wrapText="1"/>
    </xf>
    <xf numFmtId="0" fontId="10" fillId="2" borderId="15" xfId="0" applyFont="1" applyFill="1" applyBorder="1" applyAlignment="1">
      <alignment horizontal="center" vertical="center" textRotation="90" wrapText="1"/>
    </xf>
    <xf numFmtId="0" fontId="10" fillId="4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2" fontId="2" fillId="4" borderId="1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2" fontId="2" fillId="4" borderId="22" xfId="0" applyNumberFormat="1" applyFont="1" applyFill="1" applyBorder="1" applyAlignment="1">
      <alignment horizontal="center" vertical="center"/>
    </xf>
    <xf numFmtId="2" fontId="2" fillId="4" borderId="24" xfId="0" applyNumberFormat="1" applyFont="1" applyFill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2" fillId="4" borderId="23" xfId="0" applyNumberFormat="1" applyFont="1" applyFill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 textRotation="90"/>
    </xf>
    <xf numFmtId="0" fontId="11" fillId="2" borderId="5" xfId="0" applyFont="1" applyFill="1" applyBorder="1" applyAlignment="1">
      <alignment horizontal="center" vertical="center" textRotation="90"/>
    </xf>
    <xf numFmtId="0" fontId="11" fillId="2" borderId="7" xfId="0" applyFont="1" applyFill="1" applyBorder="1" applyAlignment="1">
      <alignment horizontal="center" vertical="center" textRotation="90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FF99"/>
      <color rgb="FF00FF00"/>
      <color rgb="FF66FF3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topLeftCell="A19" zoomScale="50" zoomScaleNormal="50" workbookViewId="0">
      <selection activeCell="P12" sqref="P12"/>
    </sheetView>
  </sheetViews>
  <sheetFormatPr defaultColWidth="9.109375" defaultRowHeight="13.8" x14ac:dyDescent="0.3"/>
  <cols>
    <col min="1" max="1" width="6.109375" style="3" customWidth="1"/>
    <col min="2" max="2" width="14.88671875" style="3" bestFit="1" customWidth="1"/>
    <col min="3" max="3" width="19.77734375" style="3" bestFit="1" customWidth="1"/>
    <col min="4" max="4" width="5" style="3" bestFit="1" customWidth="1"/>
    <col min="5" max="5" width="26.5546875" style="3" customWidth="1"/>
    <col min="6" max="6" width="27.21875" style="3" bestFit="1" customWidth="1"/>
    <col min="7" max="7" width="29.21875" style="3" bestFit="1" customWidth="1"/>
    <col min="8" max="8" width="7.77734375" style="3" customWidth="1"/>
    <col min="9" max="9" width="27" style="3" bestFit="1" customWidth="1"/>
    <col min="10" max="10" width="27.21875" style="3" bestFit="1" customWidth="1"/>
    <col min="11" max="16384" width="9.109375" style="3"/>
  </cols>
  <sheetData>
    <row r="1" spans="1:11" ht="15" customHeight="1" x14ac:dyDescent="0.3">
      <c r="A1" s="72" t="s">
        <v>40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14.25" customHeight="1" x14ac:dyDescent="0.3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1" ht="14.25" customHeight="1" x14ac:dyDescent="0.3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1" ht="15.75" customHeigh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11" ht="15.75" customHeight="1" thickBot="1" x14ac:dyDescent="0.35">
      <c r="A5" s="73"/>
      <c r="B5" s="73"/>
      <c r="C5" s="73"/>
      <c r="D5" s="73"/>
      <c r="E5" s="73"/>
      <c r="F5" s="73"/>
      <c r="G5" s="73"/>
      <c r="H5" s="73"/>
      <c r="I5" s="73"/>
      <c r="J5" s="73"/>
    </row>
    <row r="6" spans="1:11" ht="15.75" customHeight="1" thickBot="1" x14ac:dyDescent="0.9">
      <c r="A6" s="46"/>
      <c r="B6" s="46"/>
      <c r="C6" s="46"/>
      <c r="D6" s="46"/>
      <c r="E6" s="46"/>
      <c r="F6" s="46"/>
      <c r="G6" s="46"/>
      <c r="I6" s="76" t="s">
        <v>24</v>
      </c>
      <c r="J6" s="77"/>
    </row>
    <row r="7" spans="1:11" s="21" customFormat="1" ht="15" customHeight="1" x14ac:dyDescent="0.3">
      <c r="A7" s="52" t="s">
        <v>7</v>
      </c>
      <c r="B7" s="55" t="s">
        <v>8</v>
      </c>
      <c r="C7" s="55"/>
      <c r="D7" s="55"/>
      <c r="E7" s="56" t="s">
        <v>9</v>
      </c>
      <c r="F7" s="56"/>
      <c r="G7" s="57"/>
      <c r="I7" s="74" t="s">
        <v>9</v>
      </c>
      <c r="J7" s="75"/>
    </row>
    <row r="8" spans="1:11" ht="28.5" customHeight="1" x14ac:dyDescent="0.3">
      <c r="A8" s="53"/>
      <c r="B8" s="47" t="s">
        <v>39</v>
      </c>
      <c r="C8" s="58" t="s">
        <v>4</v>
      </c>
      <c r="D8" s="58"/>
      <c r="E8" s="47" t="s">
        <v>28</v>
      </c>
      <c r="F8" s="47" t="s">
        <v>29</v>
      </c>
      <c r="G8" s="48" t="s">
        <v>11</v>
      </c>
      <c r="I8" s="49" t="s">
        <v>30</v>
      </c>
      <c r="J8" s="48" t="s">
        <v>10</v>
      </c>
    </row>
    <row r="9" spans="1:11" x14ac:dyDescent="0.3">
      <c r="A9" s="53"/>
      <c r="B9" s="59">
        <v>5</v>
      </c>
      <c r="C9" s="61" t="s">
        <v>2</v>
      </c>
      <c r="D9" s="62">
        <v>1</v>
      </c>
      <c r="E9" s="63">
        <f>'Detailed calculations'!C16/D9</f>
        <v>28.521714285714282</v>
      </c>
      <c r="F9" s="63">
        <f>('Detailed calculations'!E23/20)-(E9+E11+E13)</f>
        <v>4800.348</v>
      </c>
      <c r="G9" s="65">
        <f>'Detailed calculations'!C23+'Detailed calculations'!D23</f>
        <v>5000</v>
      </c>
      <c r="I9" s="82">
        <f>SUM('Detailed calculations'!C23+'Detailed calculations'!C47+'Detailed calculations'!C71+'Detailed calculations'!C95+'Detailed calculations'!C119+'Detailed calculations'!C143+'Detailed calculations'!C167+'Detailed calculations'!C191)*1.1</f>
        <v>2415.7891999999997</v>
      </c>
      <c r="J9" s="65">
        <f>SUM('Detailed calculations'!D23+'Detailed calculations'!D47+'Detailed calculations'!D71+'Detailed calculations'!D95+'Detailed calculations'!D119+'Detailed calculations'!D143+'Detailed calculations'!D167+'Detailed calculations'!D191)*1.1</f>
        <v>3084.2108000000007</v>
      </c>
    </row>
    <row r="10" spans="1:11" ht="14.4" thickBot="1" x14ac:dyDescent="0.35">
      <c r="A10" s="53"/>
      <c r="B10" s="59"/>
      <c r="C10" s="61"/>
      <c r="D10" s="62"/>
      <c r="E10" s="63"/>
      <c r="F10" s="63"/>
      <c r="G10" s="66"/>
      <c r="I10" s="83"/>
      <c r="J10" s="67"/>
    </row>
    <row r="11" spans="1:11" x14ac:dyDescent="0.3">
      <c r="A11" s="53"/>
      <c r="B11" s="59"/>
      <c r="C11" s="68" t="s">
        <v>26</v>
      </c>
      <c r="D11" s="62">
        <v>1</v>
      </c>
      <c r="E11" s="63">
        <f>'Detailed calculations'!C17/D11</f>
        <v>114.08685714285713</v>
      </c>
      <c r="F11" s="63"/>
      <c r="G11" s="66"/>
    </row>
    <row r="12" spans="1:11" ht="14.25" customHeight="1" x14ac:dyDescent="0.3">
      <c r="A12" s="53"/>
      <c r="B12" s="59"/>
      <c r="C12" s="68"/>
      <c r="D12" s="62"/>
      <c r="E12" s="63"/>
      <c r="F12" s="63"/>
      <c r="G12" s="66"/>
      <c r="I12" s="43"/>
      <c r="J12" s="43"/>
      <c r="K12" s="44"/>
    </row>
    <row r="13" spans="1:11" x14ac:dyDescent="0.3">
      <c r="A13" s="53"/>
      <c r="B13" s="59"/>
      <c r="C13" s="69" t="s">
        <v>25</v>
      </c>
      <c r="D13" s="62">
        <v>1</v>
      </c>
      <c r="E13" s="63">
        <f>'Detailed calculations'!C18/D13</f>
        <v>57.043428571428564</v>
      </c>
      <c r="F13" s="63"/>
      <c r="G13" s="66"/>
      <c r="I13" s="44"/>
      <c r="J13" s="44"/>
      <c r="K13" s="44"/>
    </row>
    <row r="14" spans="1:11" ht="15.45" customHeight="1" thickBot="1" x14ac:dyDescent="0.35">
      <c r="A14" s="54"/>
      <c r="B14" s="60"/>
      <c r="C14" s="70"/>
      <c r="D14" s="71"/>
      <c r="E14" s="64"/>
      <c r="F14" s="64"/>
      <c r="G14" s="67"/>
      <c r="I14" s="44"/>
      <c r="J14" s="44"/>
      <c r="K14" s="44"/>
    </row>
    <row r="15" spans="1:11" ht="15" thickBot="1" x14ac:dyDescent="0.9">
      <c r="B15" s="2"/>
      <c r="C15" s="2"/>
      <c r="D15" s="1"/>
      <c r="E15" s="2"/>
      <c r="F15" s="2"/>
      <c r="G15" s="2"/>
      <c r="I15" s="44"/>
      <c r="J15" s="44"/>
      <c r="K15" s="44"/>
    </row>
    <row r="16" spans="1:11" ht="17.399999999999999" x14ac:dyDescent="0.3">
      <c r="A16" s="52" t="s">
        <v>14</v>
      </c>
      <c r="B16" s="55" t="s">
        <v>8</v>
      </c>
      <c r="C16" s="55"/>
      <c r="D16" s="55"/>
      <c r="E16" s="56" t="s">
        <v>9</v>
      </c>
      <c r="F16" s="56"/>
      <c r="G16" s="57"/>
      <c r="I16" s="18"/>
      <c r="J16" s="45"/>
      <c r="K16" s="44"/>
    </row>
    <row r="17" spans="1:11" ht="27.6" x14ac:dyDescent="0.3">
      <c r="A17" s="53"/>
      <c r="B17" s="51" t="s">
        <v>39</v>
      </c>
      <c r="C17" s="58" t="s">
        <v>4</v>
      </c>
      <c r="D17" s="58"/>
      <c r="E17" s="50" t="s">
        <v>28</v>
      </c>
      <c r="F17" s="50" t="s">
        <v>29</v>
      </c>
      <c r="G17" s="48" t="s">
        <v>11</v>
      </c>
      <c r="I17" s="44"/>
      <c r="J17" s="45"/>
      <c r="K17" s="44"/>
    </row>
    <row r="18" spans="1:11" x14ac:dyDescent="0.3">
      <c r="A18" s="53"/>
      <c r="B18" s="59">
        <v>0</v>
      </c>
      <c r="C18" s="61" t="s">
        <v>2</v>
      </c>
      <c r="D18" s="78">
        <v>0</v>
      </c>
      <c r="E18" s="80" t="e">
        <f>'Detailed calculations'!C40/D18</f>
        <v>#DIV/0!</v>
      </c>
      <c r="F18" s="63" t="e">
        <f>('Detailed calculations'!E47/20)-(E18+E20+E22)</f>
        <v>#DIV/0!</v>
      </c>
      <c r="G18" s="65">
        <f>'Detailed calculations'!C47+'Detailed calculations'!D47</f>
        <v>0</v>
      </c>
      <c r="I18" s="19"/>
      <c r="J18" s="44"/>
      <c r="K18" s="44"/>
    </row>
    <row r="19" spans="1:11" x14ac:dyDescent="0.3">
      <c r="A19" s="53"/>
      <c r="B19" s="59"/>
      <c r="C19" s="61"/>
      <c r="D19" s="79"/>
      <c r="E19" s="81"/>
      <c r="F19" s="63"/>
      <c r="G19" s="66"/>
      <c r="H19" s="5"/>
      <c r="I19" s="45"/>
      <c r="J19" s="45"/>
      <c r="K19" s="44"/>
    </row>
    <row r="20" spans="1:11" ht="14.25" customHeight="1" x14ac:dyDescent="0.3">
      <c r="A20" s="53"/>
      <c r="B20" s="59"/>
      <c r="C20" s="68" t="s">
        <v>26</v>
      </c>
      <c r="D20" s="78">
        <v>0</v>
      </c>
      <c r="E20" s="80" t="e">
        <f>'Detailed calculations'!C41/D20</f>
        <v>#DIV/0!</v>
      </c>
      <c r="F20" s="63"/>
      <c r="G20" s="66"/>
      <c r="H20" s="5"/>
      <c r="I20" s="45"/>
      <c r="J20" s="45"/>
      <c r="K20" s="44"/>
    </row>
    <row r="21" spans="1:11" x14ac:dyDescent="0.3">
      <c r="A21" s="53"/>
      <c r="B21" s="59"/>
      <c r="C21" s="68"/>
      <c r="D21" s="79"/>
      <c r="E21" s="81"/>
      <c r="F21" s="63"/>
      <c r="G21" s="66"/>
      <c r="I21" s="44"/>
      <c r="J21" s="44"/>
      <c r="K21" s="44"/>
    </row>
    <row r="22" spans="1:11" x14ac:dyDescent="0.3">
      <c r="A22" s="53"/>
      <c r="B22" s="59"/>
      <c r="C22" s="69" t="s">
        <v>25</v>
      </c>
      <c r="D22" s="78">
        <v>0</v>
      </c>
      <c r="E22" s="80" t="e">
        <f>'Detailed calculations'!C42/D22</f>
        <v>#DIV/0!</v>
      </c>
      <c r="F22" s="63"/>
      <c r="G22" s="66"/>
      <c r="I22" s="44"/>
      <c r="J22" s="44"/>
      <c r="K22" s="44"/>
    </row>
    <row r="23" spans="1:11" ht="14.4" thickBot="1" x14ac:dyDescent="0.35">
      <c r="A23" s="54"/>
      <c r="B23" s="60"/>
      <c r="C23" s="70"/>
      <c r="D23" s="84"/>
      <c r="E23" s="85"/>
      <c r="F23" s="64"/>
      <c r="G23" s="67"/>
      <c r="I23" s="44"/>
      <c r="J23" s="44"/>
      <c r="K23" s="44"/>
    </row>
    <row r="24" spans="1:11" ht="15" thickBot="1" x14ac:dyDescent="0.9">
      <c r="B24" s="8"/>
      <c r="C24" s="8"/>
      <c r="D24" s="8"/>
      <c r="I24" s="44"/>
      <c r="J24" s="44"/>
      <c r="K24" s="44"/>
    </row>
    <row r="25" spans="1:11" ht="14.25" customHeight="1" x14ac:dyDescent="0.3">
      <c r="A25" s="52" t="s">
        <v>15</v>
      </c>
      <c r="B25" s="55" t="s">
        <v>8</v>
      </c>
      <c r="C25" s="55"/>
      <c r="D25" s="55"/>
      <c r="E25" s="56" t="s">
        <v>9</v>
      </c>
      <c r="F25" s="56"/>
      <c r="G25" s="57"/>
      <c r="I25" s="44"/>
      <c r="J25" s="44"/>
      <c r="K25" s="44"/>
    </row>
    <row r="26" spans="1:11" ht="27.6" x14ac:dyDescent="0.3">
      <c r="A26" s="53"/>
      <c r="B26" s="51" t="s">
        <v>39</v>
      </c>
      <c r="C26" s="58" t="s">
        <v>4</v>
      </c>
      <c r="D26" s="58"/>
      <c r="E26" s="50" t="s">
        <v>28</v>
      </c>
      <c r="F26" s="50" t="s">
        <v>29</v>
      </c>
      <c r="G26" s="48" t="s">
        <v>11</v>
      </c>
    </row>
    <row r="27" spans="1:11" x14ac:dyDescent="0.3">
      <c r="A27" s="53"/>
      <c r="B27" s="59">
        <v>0</v>
      </c>
      <c r="C27" s="61" t="s">
        <v>2</v>
      </c>
      <c r="D27" s="62">
        <v>0</v>
      </c>
      <c r="E27" s="63" t="e">
        <f>'Detailed calculations'!C64/D27</f>
        <v>#DIV/0!</v>
      </c>
      <c r="F27" s="63" t="e">
        <f>('Detailed calculations'!E71/20)-(E27+E29+E31)</f>
        <v>#DIV/0!</v>
      </c>
      <c r="G27" s="65">
        <f>'Detailed calculations'!C71+'Detailed calculations'!D71</f>
        <v>0</v>
      </c>
    </row>
    <row r="28" spans="1:11" x14ac:dyDescent="0.3">
      <c r="A28" s="53"/>
      <c r="B28" s="59"/>
      <c r="C28" s="61"/>
      <c r="D28" s="62"/>
      <c r="E28" s="63"/>
      <c r="F28" s="63"/>
      <c r="G28" s="66"/>
    </row>
    <row r="29" spans="1:11" ht="14.25" customHeight="1" x14ac:dyDescent="0.3">
      <c r="A29" s="53"/>
      <c r="B29" s="59"/>
      <c r="C29" s="68" t="s">
        <v>26</v>
      </c>
      <c r="D29" s="62">
        <v>0</v>
      </c>
      <c r="E29" s="63" t="e">
        <f>'Detailed calculations'!C65/D29</f>
        <v>#DIV/0!</v>
      </c>
      <c r="F29" s="63"/>
      <c r="G29" s="66"/>
    </row>
    <row r="30" spans="1:11" x14ac:dyDescent="0.3">
      <c r="A30" s="53"/>
      <c r="B30" s="59"/>
      <c r="C30" s="68"/>
      <c r="D30" s="62"/>
      <c r="E30" s="63"/>
      <c r="F30" s="63"/>
      <c r="G30" s="66"/>
    </row>
    <row r="31" spans="1:11" x14ac:dyDescent="0.3">
      <c r="A31" s="53"/>
      <c r="B31" s="59"/>
      <c r="C31" s="69" t="s">
        <v>25</v>
      </c>
      <c r="D31" s="62">
        <v>0</v>
      </c>
      <c r="E31" s="63" t="e">
        <f>'Detailed calculations'!C66/D31</f>
        <v>#DIV/0!</v>
      </c>
      <c r="F31" s="63"/>
      <c r="G31" s="66"/>
    </row>
    <row r="32" spans="1:11" s="8" customFormat="1" ht="15" customHeight="1" thickBot="1" x14ac:dyDescent="0.35">
      <c r="A32" s="54"/>
      <c r="B32" s="60"/>
      <c r="C32" s="70"/>
      <c r="D32" s="71"/>
      <c r="E32" s="64"/>
      <c r="F32" s="64"/>
      <c r="G32" s="67"/>
    </row>
    <row r="33" spans="1:12" s="8" customFormat="1" ht="16.05" thickBot="1" x14ac:dyDescent="0.9">
      <c r="C33" s="10"/>
      <c r="D33" s="6"/>
      <c r="E33" s="7"/>
      <c r="F33" s="7"/>
      <c r="G33" s="7"/>
      <c r="H33" s="7"/>
    </row>
    <row r="34" spans="1:12" s="8" customFormat="1" ht="17.399999999999999" x14ac:dyDescent="0.3">
      <c r="A34" s="52" t="s">
        <v>16</v>
      </c>
      <c r="B34" s="55" t="s">
        <v>8</v>
      </c>
      <c r="C34" s="55"/>
      <c r="D34" s="55"/>
      <c r="E34" s="56" t="s">
        <v>9</v>
      </c>
      <c r="F34" s="56"/>
      <c r="G34" s="57"/>
      <c r="H34" s="9"/>
    </row>
    <row r="35" spans="1:12" s="8" customFormat="1" ht="27.6" x14ac:dyDescent="0.3">
      <c r="A35" s="53"/>
      <c r="B35" s="51" t="s">
        <v>39</v>
      </c>
      <c r="C35" s="58" t="s">
        <v>4</v>
      </c>
      <c r="D35" s="58"/>
      <c r="E35" s="50" t="s">
        <v>28</v>
      </c>
      <c r="F35" s="50" t="s">
        <v>29</v>
      </c>
      <c r="G35" s="48" t="s">
        <v>11</v>
      </c>
    </row>
    <row r="36" spans="1:12" s="8" customFormat="1" ht="15" customHeight="1" x14ac:dyDescent="0.3">
      <c r="A36" s="53"/>
      <c r="B36" s="59">
        <v>0</v>
      </c>
      <c r="C36" s="61" t="s">
        <v>2</v>
      </c>
      <c r="D36" s="62">
        <v>0</v>
      </c>
      <c r="E36" s="63" t="e">
        <f>'Detailed calculations'!C88/D36</f>
        <v>#DIV/0!</v>
      </c>
      <c r="F36" s="63" t="e">
        <f>('Detailed calculations'!E95/20)-(E36+E38+E40)</f>
        <v>#DIV/0!</v>
      </c>
      <c r="G36" s="65">
        <f>'Detailed calculations'!C95+'Detailed calculations'!D95</f>
        <v>0</v>
      </c>
    </row>
    <row r="37" spans="1:12" s="8" customFormat="1" x14ac:dyDescent="0.3">
      <c r="A37" s="53"/>
      <c r="B37" s="59"/>
      <c r="C37" s="61"/>
      <c r="D37" s="62"/>
      <c r="E37" s="63"/>
      <c r="F37" s="63"/>
      <c r="G37" s="66"/>
    </row>
    <row r="38" spans="1:12" s="8" customFormat="1" ht="14.25" customHeight="1" x14ac:dyDescent="0.3">
      <c r="A38" s="53"/>
      <c r="B38" s="59"/>
      <c r="C38" s="68" t="s">
        <v>26</v>
      </c>
      <c r="D38" s="62">
        <v>0</v>
      </c>
      <c r="E38" s="63" t="e">
        <f>'Detailed calculations'!C89/D38</f>
        <v>#DIV/0!</v>
      </c>
      <c r="F38" s="63"/>
      <c r="G38" s="66"/>
    </row>
    <row r="39" spans="1:12" s="8" customFormat="1" x14ac:dyDescent="0.3">
      <c r="A39" s="53"/>
      <c r="B39" s="59"/>
      <c r="C39" s="68"/>
      <c r="D39" s="62"/>
      <c r="E39" s="63"/>
      <c r="F39" s="63"/>
      <c r="G39" s="66"/>
    </row>
    <row r="40" spans="1:12" s="8" customFormat="1" x14ac:dyDescent="0.3">
      <c r="A40" s="53"/>
      <c r="B40" s="59"/>
      <c r="C40" s="69" t="s">
        <v>25</v>
      </c>
      <c r="D40" s="62">
        <v>0</v>
      </c>
      <c r="E40" s="63" t="e">
        <f>'Detailed calculations'!C90/D40</f>
        <v>#DIV/0!</v>
      </c>
      <c r="F40" s="63"/>
      <c r="G40" s="66"/>
    </row>
    <row r="41" spans="1:12" s="8" customFormat="1" ht="14.25" customHeight="1" thickBot="1" x14ac:dyDescent="0.35">
      <c r="A41" s="54"/>
      <c r="B41" s="60"/>
      <c r="C41" s="70"/>
      <c r="D41" s="71"/>
      <c r="E41" s="64"/>
      <c r="F41" s="64"/>
      <c r="G41" s="67"/>
    </row>
    <row r="42" spans="1:12" s="8" customFormat="1" ht="15" thickBot="1" x14ac:dyDescent="0.9">
      <c r="E42" s="9"/>
      <c r="F42" s="12"/>
    </row>
    <row r="43" spans="1:12" s="8" customFormat="1" ht="17.399999999999999" x14ac:dyDescent="0.3">
      <c r="A43" s="52" t="s">
        <v>18</v>
      </c>
      <c r="B43" s="55" t="s">
        <v>8</v>
      </c>
      <c r="C43" s="55"/>
      <c r="D43" s="55"/>
      <c r="E43" s="56" t="s">
        <v>9</v>
      </c>
      <c r="F43" s="56"/>
      <c r="G43" s="57"/>
    </row>
    <row r="44" spans="1:12" s="8" customFormat="1" ht="28.5" customHeight="1" x14ac:dyDescent="0.3">
      <c r="A44" s="53"/>
      <c r="B44" s="51" t="s">
        <v>39</v>
      </c>
      <c r="C44" s="58" t="s">
        <v>4</v>
      </c>
      <c r="D44" s="58"/>
      <c r="E44" s="50" t="s">
        <v>28</v>
      </c>
      <c r="F44" s="50" t="s">
        <v>29</v>
      </c>
      <c r="G44" s="48" t="s">
        <v>11</v>
      </c>
    </row>
    <row r="45" spans="1:12" s="8" customFormat="1" x14ac:dyDescent="0.3">
      <c r="A45" s="53"/>
      <c r="B45" s="59">
        <v>0</v>
      </c>
      <c r="C45" s="61" t="s">
        <v>2</v>
      </c>
      <c r="D45" s="62">
        <v>0</v>
      </c>
      <c r="E45" s="63" t="e">
        <f>'Detailed calculations'!C112/D45</f>
        <v>#DIV/0!</v>
      </c>
      <c r="F45" s="63" t="e">
        <f>('Detailed calculations'!E119/20)-(E45+E47+E49)</f>
        <v>#DIV/0!</v>
      </c>
      <c r="G45" s="65">
        <f>'Detailed calculations'!C119+'Detailed calculations'!D119</f>
        <v>0</v>
      </c>
      <c r="H45" s="5"/>
      <c r="I45" s="5"/>
      <c r="J45" s="5"/>
      <c r="K45" s="5"/>
      <c r="L45" s="5"/>
    </row>
    <row r="46" spans="1:12" x14ac:dyDescent="0.3">
      <c r="A46" s="53"/>
      <c r="B46" s="59"/>
      <c r="C46" s="61"/>
      <c r="D46" s="62"/>
      <c r="E46" s="63"/>
      <c r="F46" s="63"/>
      <c r="G46" s="66"/>
      <c r="I46" s="16"/>
      <c r="J46" s="16"/>
    </row>
    <row r="47" spans="1:12" ht="14.25" customHeight="1" x14ac:dyDescent="0.3">
      <c r="A47" s="53"/>
      <c r="B47" s="59"/>
      <c r="C47" s="68" t="s">
        <v>26</v>
      </c>
      <c r="D47" s="62">
        <v>0</v>
      </c>
      <c r="E47" s="63" t="e">
        <f>'Detailed calculations'!C113/D47</f>
        <v>#DIV/0!</v>
      </c>
      <c r="F47" s="63"/>
      <c r="G47" s="66"/>
      <c r="I47" s="16"/>
      <c r="J47" s="16"/>
    </row>
    <row r="48" spans="1:12" ht="15" customHeight="1" x14ac:dyDescent="0.3">
      <c r="A48" s="53"/>
      <c r="B48" s="59"/>
      <c r="C48" s="68"/>
      <c r="D48" s="62"/>
      <c r="E48" s="63"/>
      <c r="F48" s="63"/>
      <c r="G48" s="66"/>
      <c r="I48" s="16"/>
      <c r="J48" s="16"/>
    </row>
    <row r="49" spans="1:10" x14ac:dyDescent="0.3">
      <c r="A49" s="53"/>
      <c r="B49" s="59"/>
      <c r="C49" s="69" t="s">
        <v>25</v>
      </c>
      <c r="D49" s="62">
        <v>0</v>
      </c>
      <c r="E49" s="63" t="e">
        <f>'Detailed calculations'!C114/D49</f>
        <v>#DIV/0!</v>
      </c>
      <c r="F49" s="63"/>
      <c r="G49" s="66"/>
      <c r="I49" s="16"/>
      <c r="J49" s="16"/>
    </row>
    <row r="50" spans="1:10" ht="14.4" thickBot="1" x14ac:dyDescent="0.35">
      <c r="A50" s="54"/>
      <c r="B50" s="60"/>
      <c r="C50" s="70"/>
      <c r="D50" s="71"/>
      <c r="E50" s="64"/>
      <c r="F50" s="64"/>
      <c r="G50" s="67"/>
      <c r="I50" s="16"/>
      <c r="J50" s="16"/>
    </row>
    <row r="51" spans="1:10" ht="14.4" thickBot="1" x14ac:dyDescent="0.35">
      <c r="B51" s="16"/>
      <c r="C51" s="16"/>
      <c r="D51" s="16"/>
      <c r="E51" s="16"/>
      <c r="F51" s="16"/>
      <c r="G51" s="16"/>
      <c r="I51" s="16"/>
      <c r="J51" s="16"/>
    </row>
    <row r="52" spans="1:10" ht="17.399999999999999" x14ac:dyDescent="0.3">
      <c r="A52" s="52" t="s">
        <v>19</v>
      </c>
      <c r="B52" s="55" t="s">
        <v>8</v>
      </c>
      <c r="C52" s="55"/>
      <c r="D52" s="55"/>
      <c r="E52" s="56" t="s">
        <v>9</v>
      </c>
      <c r="F52" s="56"/>
      <c r="G52" s="57"/>
      <c r="I52" s="16"/>
      <c r="J52" s="16"/>
    </row>
    <row r="53" spans="1:10" ht="27.6" x14ac:dyDescent="0.3">
      <c r="A53" s="53"/>
      <c r="B53" s="51" t="s">
        <v>39</v>
      </c>
      <c r="C53" s="58" t="s">
        <v>4</v>
      </c>
      <c r="D53" s="58"/>
      <c r="E53" s="50" t="s">
        <v>28</v>
      </c>
      <c r="F53" s="50" t="s">
        <v>29</v>
      </c>
      <c r="G53" s="48" t="s">
        <v>11</v>
      </c>
      <c r="I53" s="16"/>
      <c r="J53" s="16"/>
    </row>
    <row r="54" spans="1:10" x14ac:dyDescent="0.3">
      <c r="A54" s="53"/>
      <c r="B54" s="59">
        <v>0</v>
      </c>
      <c r="C54" s="61" t="s">
        <v>2</v>
      </c>
      <c r="D54" s="62">
        <v>0</v>
      </c>
      <c r="E54" s="63" t="e">
        <f>'Detailed calculations'!C136/D54</f>
        <v>#DIV/0!</v>
      </c>
      <c r="F54" s="63" t="e">
        <f>('Detailed calculations'!E143/20)-(E54+E56+E58)</f>
        <v>#DIV/0!</v>
      </c>
      <c r="G54" s="65">
        <f>'Detailed calculations'!C143+'Detailed calculations'!D143</f>
        <v>0</v>
      </c>
      <c r="I54" s="16"/>
      <c r="J54" s="16"/>
    </row>
    <row r="55" spans="1:10" x14ac:dyDescent="0.3">
      <c r="A55" s="53"/>
      <c r="B55" s="59"/>
      <c r="C55" s="61"/>
      <c r="D55" s="62"/>
      <c r="E55" s="63"/>
      <c r="F55" s="63"/>
      <c r="G55" s="66"/>
      <c r="I55" s="16"/>
      <c r="J55" s="16"/>
    </row>
    <row r="56" spans="1:10" ht="15" customHeight="1" x14ac:dyDescent="0.3">
      <c r="A56" s="53"/>
      <c r="B56" s="59"/>
      <c r="C56" s="68" t="s">
        <v>26</v>
      </c>
      <c r="D56" s="62">
        <v>0</v>
      </c>
      <c r="E56" s="63" t="e">
        <f>'Detailed calculations'!C137/D56</f>
        <v>#DIV/0!</v>
      </c>
      <c r="F56" s="63"/>
      <c r="G56" s="66"/>
      <c r="I56" s="16"/>
      <c r="J56" s="16"/>
    </row>
    <row r="57" spans="1:10" x14ac:dyDescent="0.3">
      <c r="A57" s="53"/>
      <c r="B57" s="59"/>
      <c r="C57" s="68"/>
      <c r="D57" s="62"/>
      <c r="E57" s="63"/>
      <c r="F57" s="63"/>
      <c r="G57" s="66"/>
      <c r="I57" s="16"/>
      <c r="J57" s="16"/>
    </row>
    <row r="58" spans="1:10" x14ac:dyDescent="0.3">
      <c r="A58" s="53"/>
      <c r="B58" s="59"/>
      <c r="C58" s="69" t="s">
        <v>25</v>
      </c>
      <c r="D58" s="62">
        <v>0</v>
      </c>
      <c r="E58" s="63" t="e">
        <f>'Detailed calculations'!C138/D58</f>
        <v>#DIV/0!</v>
      </c>
      <c r="F58" s="63"/>
      <c r="G58" s="66"/>
      <c r="I58" s="16"/>
      <c r="J58" s="16"/>
    </row>
    <row r="59" spans="1:10" ht="14.4" thickBot="1" x14ac:dyDescent="0.35">
      <c r="A59" s="54"/>
      <c r="B59" s="60"/>
      <c r="C59" s="70"/>
      <c r="D59" s="71"/>
      <c r="E59" s="64"/>
      <c r="F59" s="64"/>
      <c r="G59" s="67"/>
      <c r="I59" s="16"/>
      <c r="J59" s="16"/>
    </row>
    <row r="60" spans="1:10" ht="15" customHeight="1" thickBot="1" x14ac:dyDescent="0.35">
      <c r="B60" s="16"/>
      <c r="C60" s="16"/>
      <c r="D60" s="16"/>
      <c r="E60" s="16"/>
      <c r="F60" s="16"/>
      <c r="G60" s="16"/>
      <c r="I60" s="16"/>
      <c r="J60" s="16"/>
    </row>
    <row r="61" spans="1:10" ht="17.399999999999999" x14ac:dyDescent="0.3">
      <c r="A61" s="52" t="s">
        <v>20</v>
      </c>
      <c r="B61" s="55" t="s">
        <v>8</v>
      </c>
      <c r="C61" s="55"/>
      <c r="D61" s="55"/>
      <c r="E61" s="56" t="s">
        <v>9</v>
      </c>
      <c r="F61" s="56"/>
      <c r="G61" s="57"/>
      <c r="H61" s="16"/>
      <c r="I61" s="16"/>
      <c r="J61" s="16"/>
    </row>
    <row r="62" spans="1:10" ht="27.6" x14ac:dyDescent="0.3">
      <c r="A62" s="53"/>
      <c r="B62" s="51" t="s">
        <v>39</v>
      </c>
      <c r="C62" s="58" t="s">
        <v>4</v>
      </c>
      <c r="D62" s="58"/>
      <c r="E62" s="50" t="s">
        <v>28</v>
      </c>
      <c r="F62" s="50" t="s">
        <v>29</v>
      </c>
      <c r="G62" s="48" t="s">
        <v>11</v>
      </c>
      <c r="H62" s="16"/>
      <c r="I62" s="16"/>
      <c r="J62" s="16"/>
    </row>
    <row r="63" spans="1:10" x14ac:dyDescent="0.3">
      <c r="A63" s="53"/>
      <c r="B63" s="59">
        <v>0</v>
      </c>
      <c r="C63" s="61" t="s">
        <v>2</v>
      </c>
      <c r="D63" s="62">
        <v>0</v>
      </c>
      <c r="E63" s="63" t="e">
        <f>'Detailed calculations'!C160/D63</f>
        <v>#DIV/0!</v>
      </c>
      <c r="F63" s="63" t="e">
        <f>('Detailed calculations'!E167/20)-(E63+E65+E67)</f>
        <v>#DIV/0!</v>
      </c>
      <c r="G63" s="65">
        <f>'Detailed calculations'!C167+'Detailed calculations'!D167</f>
        <v>0</v>
      </c>
      <c r="H63" s="16"/>
      <c r="I63" s="16"/>
      <c r="J63" s="16"/>
    </row>
    <row r="64" spans="1:10" x14ac:dyDescent="0.3">
      <c r="A64" s="53"/>
      <c r="B64" s="59"/>
      <c r="C64" s="61"/>
      <c r="D64" s="62"/>
      <c r="E64" s="63"/>
      <c r="F64" s="63"/>
      <c r="G64" s="66"/>
      <c r="H64" s="16"/>
      <c r="I64" s="16"/>
      <c r="J64" s="16"/>
    </row>
    <row r="65" spans="1:10" ht="14.25" customHeight="1" x14ac:dyDescent="0.3">
      <c r="A65" s="53"/>
      <c r="B65" s="59"/>
      <c r="C65" s="68" t="s">
        <v>26</v>
      </c>
      <c r="D65" s="62">
        <v>0</v>
      </c>
      <c r="E65" s="63" t="e">
        <f>'Detailed calculations'!C161/D65</f>
        <v>#DIV/0!</v>
      </c>
      <c r="F65" s="63"/>
      <c r="G65" s="66"/>
      <c r="H65" s="16"/>
      <c r="I65" s="16"/>
      <c r="J65" s="16"/>
    </row>
    <row r="66" spans="1:10" x14ac:dyDescent="0.3">
      <c r="A66" s="53"/>
      <c r="B66" s="59"/>
      <c r="C66" s="68"/>
      <c r="D66" s="62"/>
      <c r="E66" s="63"/>
      <c r="F66" s="63"/>
      <c r="G66" s="66"/>
      <c r="H66" s="16"/>
      <c r="I66" s="16"/>
      <c r="J66" s="16"/>
    </row>
    <row r="67" spans="1:10" x14ac:dyDescent="0.3">
      <c r="A67" s="53"/>
      <c r="B67" s="59"/>
      <c r="C67" s="69" t="s">
        <v>25</v>
      </c>
      <c r="D67" s="62">
        <v>0</v>
      </c>
      <c r="E67" s="63" t="e">
        <f>'Detailed calculations'!C162/D67</f>
        <v>#DIV/0!</v>
      </c>
      <c r="F67" s="63"/>
      <c r="G67" s="66"/>
      <c r="H67" s="16"/>
      <c r="I67" s="16"/>
      <c r="J67" s="16"/>
    </row>
    <row r="68" spans="1:10" ht="15" customHeight="1" thickBot="1" x14ac:dyDescent="0.35">
      <c r="A68" s="54"/>
      <c r="B68" s="60"/>
      <c r="C68" s="70"/>
      <c r="D68" s="71"/>
      <c r="E68" s="64"/>
      <c r="F68" s="64"/>
      <c r="G68" s="67"/>
      <c r="H68" s="16"/>
      <c r="I68" s="16"/>
      <c r="J68" s="16"/>
    </row>
    <row r="69" spans="1:10" ht="14.4" thickBot="1" x14ac:dyDescent="0.35">
      <c r="B69" s="16"/>
      <c r="C69" s="16"/>
      <c r="D69" s="16"/>
      <c r="E69" s="16"/>
      <c r="F69" s="16"/>
      <c r="G69" s="16"/>
      <c r="H69" s="16"/>
      <c r="I69" s="16"/>
      <c r="J69" s="16"/>
    </row>
    <row r="70" spans="1:10" ht="17.399999999999999" x14ac:dyDescent="0.3">
      <c r="A70" s="52" t="s">
        <v>21</v>
      </c>
      <c r="B70" s="55" t="s">
        <v>8</v>
      </c>
      <c r="C70" s="55"/>
      <c r="D70" s="55"/>
      <c r="E70" s="56" t="s">
        <v>9</v>
      </c>
      <c r="F70" s="56"/>
      <c r="G70" s="57"/>
      <c r="H70" s="16"/>
      <c r="I70" s="16"/>
      <c r="J70" s="16"/>
    </row>
    <row r="71" spans="1:10" ht="27.6" x14ac:dyDescent="0.3">
      <c r="A71" s="53"/>
      <c r="B71" s="51" t="s">
        <v>39</v>
      </c>
      <c r="C71" s="58" t="s">
        <v>4</v>
      </c>
      <c r="D71" s="58"/>
      <c r="E71" s="50" t="s">
        <v>28</v>
      </c>
      <c r="F71" s="50" t="s">
        <v>29</v>
      </c>
      <c r="G71" s="48" t="s">
        <v>11</v>
      </c>
      <c r="H71" s="16"/>
      <c r="I71" s="16"/>
      <c r="J71" s="16"/>
    </row>
    <row r="72" spans="1:10" ht="15" customHeight="1" x14ac:dyDescent="0.3">
      <c r="A72" s="53"/>
      <c r="B72" s="59">
        <v>0</v>
      </c>
      <c r="C72" s="61" t="s">
        <v>2</v>
      </c>
      <c r="D72" s="62">
        <v>0</v>
      </c>
      <c r="E72" s="63" t="e">
        <f>'Detailed calculations'!C184/D72</f>
        <v>#DIV/0!</v>
      </c>
      <c r="F72" s="63" t="e">
        <f>('Detailed calculations'!E191/20)-(E72+E74+E76)</f>
        <v>#DIV/0!</v>
      </c>
      <c r="G72" s="65">
        <f>'Detailed calculations'!C191+'Detailed calculations'!D191</f>
        <v>0</v>
      </c>
      <c r="H72" s="16"/>
      <c r="I72" s="16"/>
      <c r="J72" s="16"/>
    </row>
    <row r="73" spans="1:10" x14ac:dyDescent="0.3">
      <c r="A73" s="53"/>
      <c r="B73" s="59"/>
      <c r="C73" s="61"/>
      <c r="D73" s="62"/>
      <c r="E73" s="63"/>
      <c r="F73" s="63"/>
      <c r="G73" s="66"/>
      <c r="H73" s="16"/>
      <c r="I73" s="16"/>
      <c r="J73" s="16"/>
    </row>
    <row r="74" spans="1:10" ht="14.25" customHeight="1" x14ac:dyDescent="0.3">
      <c r="A74" s="53"/>
      <c r="B74" s="59"/>
      <c r="C74" s="68" t="s">
        <v>26</v>
      </c>
      <c r="D74" s="62">
        <v>0</v>
      </c>
      <c r="E74" s="63" t="e">
        <f>'Detailed calculations'!C185/D74</f>
        <v>#DIV/0!</v>
      </c>
      <c r="F74" s="63"/>
      <c r="G74" s="66"/>
      <c r="H74" s="16"/>
      <c r="I74" s="16"/>
      <c r="J74" s="16"/>
    </row>
    <row r="75" spans="1:10" x14ac:dyDescent="0.3">
      <c r="A75" s="53"/>
      <c r="B75" s="59"/>
      <c r="C75" s="68"/>
      <c r="D75" s="62"/>
      <c r="E75" s="63"/>
      <c r="F75" s="63"/>
      <c r="G75" s="66"/>
      <c r="H75" s="16"/>
      <c r="I75" s="16"/>
      <c r="J75" s="16"/>
    </row>
    <row r="76" spans="1:10" x14ac:dyDescent="0.3">
      <c r="A76" s="53"/>
      <c r="B76" s="59"/>
      <c r="C76" s="69" t="s">
        <v>25</v>
      </c>
      <c r="D76" s="62">
        <v>0</v>
      </c>
      <c r="E76" s="63" t="e">
        <f>'Detailed calculations'!C186/D76</f>
        <v>#DIV/0!</v>
      </c>
      <c r="F76" s="63"/>
      <c r="G76" s="66"/>
      <c r="H76" s="16"/>
      <c r="I76" s="16"/>
      <c r="J76" s="16"/>
    </row>
    <row r="77" spans="1:10" ht="14.4" thickBot="1" x14ac:dyDescent="0.35">
      <c r="A77" s="54"/>
      <c r="B77" s="60"/>
      <c r="C77" s="70"/>
      <c r="D77" s="71"/>
      <c r="E77" s="64"/>
      <c r="F77" s="64"/>
      <c r="G77" s="67"/>
      <c r="H77" s="16"/>
      <c r="I77" s="16"/>
      <c r="J77" s="16"/>
    </row>
    <row r="78" spans="1:10" x14ac:dyDescent="0.3">
      <c r="B78" s="16"/>
      <c r="C78" s="16"/>
      <c r="D78" s="16"/>
      <c r="E78" s="16"/>
      <c r="F78" s="16"/>
      <c r="G78" s="16"/>
      <c r="H78" s="16"/>
      <c r="I78" s="16"/>
      <c r="J78" s="16"/>
    </row>
    <row r="79" spans="1:10" x14ac:dyDescent="0.3">
      <c r="B79" s="16"/>
      <c r="C79" s="16"/>
      <c r="D79" s="16"/>
      <c r="E79" s="16"/>
      <c r="F79" s="16"/>
      <c r="G79" s="16"/>
      <c r="H79" s="16"/>
      <c r="I79" s="16"/>
      <c r="J79" s="16"/>
    </row>
    <row r="80" spans="1:10" ht="15" customHeight="1" x14ac:dyDescent="0.3">
      <c r="B80" s="16"/>
      <c r="C80" s="16"/>
      <c r="D80" s="16"/>
      <c r="E80" s="16"/>
      <c r="F80" s="16"/>
      <c r="G80" s="16"/>
      <c r="H80" s="16"/>
      <c r="I80" s="16"/>
      <c r="J80" s="16"/>
    </row>
    <row r="81" spans="2:10" x14ac:dyDescent="0.3">
      <c r="B81" s="16"/>
      <c r="C81" s="16"/>
      <c r="D81" s="16"/>
      <c r="E81" s="16"/>
      <c r="F81" s="16"/>
      <c r="G81" s="16"/>
      <c r="H81" s="16"/>
      <c r="I81" s="16"/>
      <c r="J81" s="16"/>
    </row>
    <row r="82" spans="2:10" x14ac:dyDescent="0.3">
      <c r="B82" s="16"/>
      <c r="C82" s="16"/>
      <c r="D82" s="16"/>
      <c r="E82" s="16"/>
      <c r="F82" s="16"/>
      <c r="G82" s="16"/>
      <c r="H82" s="16"/>
      <c r="I82" s="16"/>
      <c r="J82" s="16"/>
    </row>
    <row r="83" spans="2:10" x14ac:dyDescent="0.3">
      <c r="B83" s="16"/>
      <c r="C83" s="16"/>
      <c r="D83" s="16"/>
      <c r="E83" s="16"/>
      <c r="F83" s="16"/>
      <c r="G83" s="16"/>
      <c r="H83" s="16"/>
      <c r="I83" s="16"/>
      <c r="J83" s="16"/>
    </row>
    <row r="84" spans="2:10" ht="15" customHeight="1" x14ac:dyDescent="0.3">
      <c r="B84" s="16"/>
      <c r="C84" s="16"/>
      <c r="D84" s="16"/>
      <c r="E84" s="16"/>
      <c r="F84" s="16"/>
      <c r="G84" s="16"/>
      <c r="H84" s="16"/>
      <c r="I84" s="16"/>
      <c r="J84" s="16"/>
    </row>
    <row r="85" spans="2:10" x14ac:dyDescent="0.3">
      <c r="B85" s="16"/>
      <c r="C85" s="16"/>
      <c r="D85" s="16"/>
      <c r="E85" s="16"/>
      <c r="F85" s="16"/>
      <c r="G85" s="16"/>
      <c r="H85" s="16"/>
      <c r="I85" s="16"/>
      <c r="J85" s="16"/>
    </row>
    <row r="86" spans="2:10" x14ac:dyDescent="0.3">
      <c r="B86" s="16"/>
      <c r="C86" s="16"/>
      <c r="D86" s="16"/>
      <c r="E86" s="16"/>
      <c r="F86" s="16"/>
      <c r="G86" s="16"/>
      <c r="H86" s="16"/>
      <c r="I86" s="16"/>
      <c r="J86" s="16"/>
    </row>
    <row r="87" spans="2:10" x14ac:dyDescent="0.3">
      <c r="B87" s="16"/>
      <c r="C87" s="16"/>
      <c r="D87" s="16"/>
      <c r="E87" s="16"/>
      <c r="F87" s="16"/>
      <c r="G87" s="16"/>
      <c r="H87" s="16"/>
      <c r="I87" s="16"/>
      <c r="J87" s="16"/>
    </row>
    <row r="88" spans="2:10" x14ac:dyDescent="0.3">
      <c r="B88" s="16"/>
      <c r="C88" s="16"/>
      <c r="D88" s="16"/>
      <c r="E88" s="16"/>
      <c r="F88" s="16"/>
      <c r="G88" s="16"/>
      <c r="H88" s="16"/>
      <c r="I88" s="16"/>
      <c r="J88" s="16"/>
    </row>
    <row r="89" spans="2:10" x14ac:dyDescent="0.3">
      <c r="B89" s="16"/>
      <c r="C89" s="16"/>
      <c r="D89" s="16"/>
      <c r="E89" s="16"/>
      <c r="F89" s="16"/>
      <c r="G89" s="16"/>
      <c r="H89" s="16"/>
      <c r="I89" s="16"/>
      <c r="J89" s="16"/>
    </row>
    <row r="90" spans="2:10" x14ac:dyDescent="0.3">
      <c r="B90" s="16"/>
      <c r="C90" s="16"/>
      <c r="D90" s="16"/>
      <c r="E90" s="16"/>
      <c r="F90" s="16"/>
      <c r="G90" s="16"/>
      <c r="H90" s="16"/>
      <c r="I90" s="16"/>
      <c r="J90" s="16"/>
    </row>
    <row r="91" spans="2:10" x14ac:dyDescent="0.3">
      <c r="B91" s="16"/>
      <c r="C91" s="16"/>
      <c r="D91" s="16"/>
      <c r="E91" s="16"/>
      <c r="F91" s="16"/>
      <c r="G91" s="16"/>
      <c r="H91" s="16"/>
      <c r="I91" s="16"/>
      <c r="J91" s="16"/>
    </row>
    <row r="92" spans="2:10" ht="15" customHeight="1" x14ac:dyDescent="0.3">
      <c r="B92" s="16"/>
      <c r="C92" s="16"/>
      <c r="D92" s="16"/>
      <c r="E92" s="16"/>
      <c r="F92" s="16"/>
      <c r="G92" s="16"/>
      <c r="H92" s="16"/>
      <c r="I92" s="16"/>
      <c r="J92" s="16"/>
    </row>
    <row r="93" spans="2:10" x14ac:dyDescent="0.3">
      <c r="B93" s="16"/>
      <c r="C93" s="16"/>
      <c r="D93" s="16"/>
      <c r="E93" s="16"/>
      <c r="F93" s="16"/>
      <c r="G93" s="16"/>
      <c r="H93" s="16"/>
      <c r="I93" s="16"/>
      <c r="J93" s="16"/>
    </row>
    <row r="94" spans="2:10" x14ac:dyDescent="0.3">
      <c r="B94" s="16"/>
      <c r="C94" s="16"/>
      <c r="D94" s="16"/>
      <c r="E94" s="16"/>
      <c r="F94" s="16"/>
      <c r="G94" s="16"/>
      <c r="H94" s="16"/>
      <c r="I94" s="16"/>
      <c r="J94" s="16"/>
    </row>
    <row r="95" spans="2:10" x14ac:dyDescent="0.3">
      <c r="B95" s="16"/>
      <c r="C95" s="16"/>
      <c r="D95" s="16"/>
      <c r="E95" s="16"/>
      <c r="F95" s="16"/>
      <c r="G95" s="16"/>
      <c r="H95" s="16"/>
      <c r="I95" s="16"/>
      <c r="J95" s="16"/>
    </row>
    <row r="96" spans="2:10" ht="15" customHeight="1" x14ac:dyDescent="0.3">
      <c r="B96" s="16"/>
      <c r="C96" s="16"/>
      <c r="D96" s="16"/>
      <c r="E96" s="16"/>
      <c r="F96" s="16"/>
      <c r="G96" s="16"/>
      <c r="H96" s="16"/>
      <c r="I96" s="16"/>
      <c r="J96" s="16"/>
    </row>
    <row r="97" spans="2:10" x14ac:dyDescent="0.3">
      <c r="B97" s="16"/>
      <c r="C97" s="16"/>
      <c r="D97" s="16"/>
      <c r="E97" s="16"/>
      <c r="F97" s="16"/>
      <c r="G97" s="16"/>
      <c r="H97" s="16"/>
      <c r="I97" s="16"/>
      <c r="J97" s="16"/>
    </row>
    <row r="98" spans="2:10" x14ac:dyDescent="0.3">
      <c r="B98" s="16"/>
      <c r="C98" s="16"/>
      <c r="D98" s="16"/>
      <c r="E98" s="16"/>
      <c r="F98" s="16"/>
      <c r="G98" s="16"/>
      <c r="H98" s="16"/>
      <c r="I98" s="16"/>
      <c r="J98" s="16"/>
    </row>
    <row r="99" spans="2:10" x14ac:dyDescent="0.3">
      <c r="B99" s="16"/>
      <c r="C99" s="16"/>
      <c r="D99" s="16"/>
      <c r="E99" s="16"/>
      <c r="F99" s="16"/>
      <c r="G99" s="16"/>
      <c r="H99" s="16"/>
      <c r="I99" s="16"/>
      <c r="J99" s="16"/>
    </row>
    <row r="100" spans="2:10" x14ac:dyDescent="0.3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x14ac:dyDescent="0.3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x14ac:dyDescent="0.3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x14ac:dyDescent="0.3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ht="15" customHeight="1" x14ac:dyDescent="0.3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x14ac:dyDescent="0.3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x14ac:dyDescent="0.3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x14ac:dyDescent="0.3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ht="15" customHeight="1" x14ac:dyDescent="0.3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x14ac:dyDescent="0.3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x14ac:dyDescent="0.3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x14ac:dyDescent="0.3">
      <c r="B111" s="16"/>
      <c r="C111" s="16"/>
      <c r="D111" s="16"/>
      <c r="E111" s="16"/>
      <c r="F111" s="16"/>
      <c r="G111" s="16"/>
      <c r="H111" s="16"/>
      <c r="I111" s="16"/>
      <c r="J111" s="16"/>
    </row>
    <row r="112" spans="2:10" x14ac:dyDescent="0.3">
      <c r="B112" s="16"/>
      <c r="C112" s="16"/>
      <c r="D112" s="16"/>
      <c r="E112" s="16"/>
      <c r="F112" s="16"/>
      <c r="G112" s="16"/>
      <c r="H112" s="16"/>
      <c r="I112" s="16"/>
      <c r="J112" s="16"/>
    </row>
    <row r="113" spans="2:10" x14ac:dyDescent="0.3">
      <c r="B113" s="16"/>
      <c r="C113" s="16"/>
      <c r="D113" s="16"/>
      <c r="E113" s="16"/>
      <c r="F113" s="16"/>
      <c r="G113" s="16"/>
      <c r="H113" s="16"/>
      <c r="I113" s="16"/>
      <c r="J113" s="16"/>
    </row>
    <row r="114" spans="2:10" x14ac:dyDescent="0.3">
      <c r="B114" s="16"/>
      <c r="C114" s="16"/>
      <c r="D114" s="16"/>
      <c r="E114" s="16"/>
      <c r="F114" s="16"/>
      <c r="G114" s="16"/>
      <c r="H114" s="16"/>
      <c r="I114" s="16"/>
      <c r="J114" s="16"/>
    </row>
    <row r="115" spans="2:10" x14ac:dyDescent="0.3">
      <c r="B115" s="16"/>
      <c r="C115" s="16"/>
      <c r="D115" s="16"/>
      <c r="E115" s="16"/>
      <c r="F115" s="16"/>
      <c r="G115" s="16"/>
      <c r="H115" s="16"/>
      <c r="I115" s="16"/>
      <c r="J115" s="16"/>
    </row>
    <row r="116" spans="2:10" x14ac:dyDescent="0.3">
      <c r="C116" s="2"/>
      <c r="D116" s="2"/>
    </row>
    <row r="117" spans="2:10" x14ac:dyDescent="0.3">
      <c r="C117" s="1"/>
      <c r="D117" s="2"/>
    </row>
    <row r="118" spans="2:10" x14ac:dyDescent="0.3">
      <c r="C118" s="4"/>
      <c r="D118" s="2"/>
    </row>
    <row r="119" spans="2:10" x14ac:dyDescent="0.3">
      <c r="C119" s="2"/>
      <c r="D119" s="2"/>
    </row>
    <row r="120" spans="2:10" x14ac:dyDescent="0.3">
      <c r="B120" s="2"/>
      <c r="C120" s="2"/>
      <c r="D120" s="2"/>
    </row>
    <row r="121" spans="2:10" x14ac:dyDescent="0.3">
      <c r="B121" s="2"/>
      <c r="C121" s="2"/>
      <c r="D121" s="2"/>
    </row>
    <row r="122" spans="2:10" x14ac:dyDescent="0.3">
      <c r="B122" s="2"/>
      <c r="C122" s="2"/>
      <c r="D122" s="2"/>
    </row>
  </sheetData>
  <mergeCells count="133">
    <mergeCell ref="A34:A41"/>
    <mergeCell ref="B34:D34"/>
    <mergeCell ref="E34:G34"/>
    <mergeCell ref="C35:D35"/>
    <mergeCell ref="B36:B41"/>
    <mergeCell ref="C36:C37"/>
    <mergeCell ref="D36:D37"/>
    <mergeCell ref="E36:E37"/>
    <mergeCell ref="F36:F41"/>
    <mergeCell ref="G36:G41"/>
    <mergeCell ref="C38:C39"/>
    <mergeCell ref="D38:D39"/>
    <mergeCell ref="E38:E39"/>
    <mergeCell ref="C40:C41"/>
    <mergeCell ref="D40:D41"/>
    <mergeCell ref="E40:E41"/>
    <mergeCell ref="F27:F32"/>
    <mergeCell ref="G27:G32"/>
    <mergeCell ref="C29:C30"/>
    <mergeCell ref="D29:D30"/>
    <mergeCell ref="A16:A23"/>
    <mergeCell ref="E29:E30"/>
    <mergeCell ref="A25:A32"/>
    <mergeCell ref="I9:I10"/>
    <mergeCell ref="J9:J10"/>
    <mergeCell ref="D22:D23"/>
    <mergeCell ref="E22:E23"/>
    <mergeCell ref="C31:C32"/>
    <mergeCell ref="D31:D32"/>
    <mergeCell ref="E31:E32"/>
    <mergeCell ref="C22:C23"/>
    <mergeCell ref="C11:C12"/>
    <mergeCell ref="B25:D25"/>
    <mergeCell ref="E25:G25"/>
    <mergeCell ref="C26:D26"/>
    <mergeCell ref="B27:B32"/>
    <mergeCell ref="C27:C28"/>
    <mergeCell ref="D27:D28"/>
    <mergeCell ref="E27:E28"/>
    <mergeCell ref="B16:D16"/>
    <mergeCell ref="E16:G16"/>
    <mergeCell ref="C17:D17"/>
    <mergeCell ref="B18:B23"/>
    <mergeCell ref="C18:C19"/>
    <mergeCell ref="D18:D19"/>
    <mergeCell ref="E18:E19"/>
    <mergeCell ref="F18:F23"/>
    <mergeCell ref="G18:G23"/>
    <mergeCell ref="C20:C21"/>
    <mergeCell ref="D20:D21"/>
    <mergeCell ref="E20:E21"/>
    <mergeCell ref="A1:J5"/>
    <mergeCell ref="B9:B14"/>
    <mergeCell ref="A7:A14"/>
    <mergeCell ref="B7:D7"/>
    <mergeCell ref="I7:J7"/>
    <mergeCell ref="E7:G7"/>
    <mergeCell ref="D9:D10"/>
    <mergeCell ref="D11:D12"/>
    <mergeCell ref="D13:D14"/>
    <mergeCell ref="E9:E10"/>
    <mergeCell ref="E11:E12"/>
    <mergeCell ref="E13:E14"/>
    <mergeCell ref="F9:F14"/>
    <mergeCell ref="G9:G14"/>
    <mergeCell ref="C8:D8"/>
    <mergeCell ref="C9:C10"/>
    <mergeCell ref="C13:C14"/>
    <mergeCell ref="I6:J6"/>
    <mergeCell ref="A43:A50"/>
    <mergeCell ref="B43:D43"/>
    <mergeCell ref="E43:G43"/>
    <mergeCell ref="C44:D44"/>
    <mergeCell ref="B45:B50"/>
    <mergeCell ref="C45:C46"/>
    <mergeCell ref="D45:D46"/>
    <mergeCell ref="E45:E46"/>
    <mergeCell ref="F45:F50"/>
    <mergeCell ref="G45:G50"/>
    <mergeCell ref="C47:C48"/>
    <mergeCell ref="D47:D48"/>
    <mergeCell ref="E47:E48"/>
    <mergeCell ref="C49:C50"/>
    <mergeCell ref="D49:D50"/>
    <mergeCell ref="E49:E50"/>
    <mergeCell ref="A52:A59"/>
    <mergeCell ref="B52:D52"/>
    <mergeCell ref="E52:G52"/>
    <mergeCell ref="C53:D53"/>
    <mergeCell ref="B54:B59"/>
    <mergeCell ref="C54:C55"/>
    <mergeCell ref="D54:D55"/>
    <mergeCell ref="E54:E55"/>
    <mergeCell ref="F54:F59"/>
    <mergeCell ref="G54:G59"/>
    <mergeCell ref="C56:C57"/>
    <mergeCell ref="D56:D57"/>
    <mergeCell ref="E56:E57"/>
    <mergeCell ref="C58:C59"/>
    <mergeCell ref="D58:D59"/>
    <mergeCell ref="E58:E59"/>
    <mergeCell ref="A61:A68"/>
    <mergeCell ref="B61:D61"/>
    <mergeCell ref="E61:G61"/>
    <mergeCell ref="C62:D62"/>
    <mergeCell ref="B63:B68"/>
    <mergeCell ref="C63:C64"/>
    <mergeCell ref="D63:D64"/>
    <mergeCell ref="E63:E64"/>
    <mergeCell ref="F63:F68"/>
    <mergeCell ref="G63:G68"/>
    <mergeCell ref="C65:C66"/>
    <mergeCell ref="D65:D66"/>
    <mergeCell ref="E65:E66"/>
    <mergeCell ref="C67:C68"/>
    <mergeCell ref="D67:D68"/>
    <mergeCell ref="E67:E68"/>
    <mergeCell ref="A70:A77"/>
    <mergeCell ref="B70:D70"/>
    <mergeCell ref="E70:G70"/>
    <mergeCell ref="C71:D71"/>
    <mergeCell ref="B72:B77"/>
    <mergeCell ref="C72:C73"/>
    <mergeCell ref="D72:D73"/>
    <mergeCell ref="E72:E73"/>
    <mergeCell ref="F72:F77"/>
    <mergeCell ref="G72:G77"/>
    <mergeCell ref="C74:C75"/>
    <mergeCell ref="D74:D75"/>
    <mergeCell ref="E74:E75"/>
    <mergeCell ref="C76:C77"/>
    <mergeCell ref="D76:D77"/>
    <mergeCell ref="E76:E77"/>
  </mergeCells>
  <pageMargins left="0.7" right="0.7" top="0.75" bottom="0.75" header="0.3" footer="0.3"/>
  <pageSetup scale="3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1"/>
  <sheetViews>
    <sheetView tabSelected="1" topLeftCell="A154" zoomScale="60" zoomScaleNormal="60" workbookViewId="0">
      <selection activeCell="G170" sqref="G170"/>
    </sheetView>
  </sheetViews>
  <sheetFormatPr defaultColWidth="9.109375" defaultRowHeight="13.8" x14ac:dyDescent="0.25"/>
  <cols>
    <col min="1" max="1" width="4.5546875" style="23" bestFit="1" customWidth="1"/>
    <col min="2" max="2" width="19.44140625" style="23" customWidth="1"/>
    <col min="3" max="4" width="33.44140625" style="23" bestFit="1" customWidth="1"/>
    <col min="5" max="5" width="26.5546875" style="23" bestFit="1" customWidth="1"/>
    <col min="6" max="6" width="27.21875" style="23" bestFit="1" customWidth="1"/>
    <col min="7" max="7" width="23.77734375" style="23" customWidth="1"/>
    <col min="8" max="8" width="32.5546875" style="23" customWidth="1"/>
    <col min="9" max="16384" width="9.109375" style="23"/>
  </cols>
  <sheetData>
    <row r="1" spans="1:8" ht="14.4" x14ac:dyDescent="0.25">
      <c r="A1" s="88" t="s">
        <v>7</v>
      </c>
      <c r="B1" s="91" t="s">
        <v>27</v>
      </c>
      <c r="C1" s="91"/>
      <c r="D1" s="91"/>
      <c r="E1" s="92"/>
    </row>
    <row r="2" spans="1:8" ht="14.4" x14ac:dyDescent="0.25">
      <c r="A2" s="89"/>
      <c r="B2" s="30"/>
      <c r="C2" s="30"/>
      <c r="D2" s="30"/>
      <c r="E2" s="33"/>
    </row>
    <row r="3" spans="1:8" x14ac:dyDescent="0.25">
      <c r="A3" s="89"/>
      <c r="B3" s="13"/>
      <c r="C3" s="20" t="s">
        <v>5</v>
      </c>
      <c r="D3" s="20" t="s">
        <v>1</v>
      </c>
      <c r="E3" s="34"/>
    </row>
    <row r="4" spans="1:8" x14ac:dyDescent="0.25">
      <c r="A4" s="89"/>
      <c r="B4" s="32" t="s">
        <v>2</v>
      </c>
      <c r="C4" s="20">
        <v>1</v>
      </c>
      <c r="D4" s="20">
        <f>SUM(C4:C6)</f>
        <v>7</v>
      </c>
      <c r="E4" s="34"/>
      <c r="G4" s="20"/>
      <c r="H4" s="20"/>
    </row>
    <row r="5" spans="1:8" x14ac:dyDescent="0.25">
      <c r="A5" s="89"/>
      <c r="B5" s="32" t="s">
        <v>26</v>
      </c>
      <c r="C5" s="20">
        <v>4</v>
      </c>
      <c r="D5" s="27"/>
      <c r="E5" s="34"/>
      <c r="G5" s="20"/>
      <c r="H5" s="20"/>
    </row>
    <row r="6" spans="1:8" x14ac:dyDescent="0.25">
      <c r="A6" s="89"/>
      <c r="B6" s="32" t="s">
        <v>25</v>
      </c>
      <c r="C6" s="20">
        <v>2</v>
      </c>
      <c r="D6" s="20"/>
      <c r="E6" s="35"/>
      <c r="F6" s="20"/>
      <c r="G6" s="20"/>
      <c r="H6" s="20"/>
    </row>
    <row r="7" spans="1:8" x14ac:dyDescent="0.25">
      <c r="A7" s="89"/>
      <c r="B7" s="27"/>
      <c r="C7" s="27"/>
      <c r="D7" s="20"/>
      <c r="E7" s="36"/>
      <c r="F7" s="26"/>
      <c r="G7" s="26"/>
      <c r="H7" s="26"/>
    </row>
    <row r="8" spans="1:8" ht="14.4" x14ac:dyDescent="0.25">
      <c r="A8" s="89"/>
      <c r="B8" s="93" t="s">
        <v>42</v>
      </c>
      <c r="C8" s="93"/>
      <c r="D8" s="93"/>
      <c r="E8" s="94"/>
      <c r="F8" s="22"/>
    </row>
    <row r="9" spans="1:8" x14ac:dyDescent="0.25">
      <c r="A9" s="89"/>
      <c r="B9" s="27"/>
      <c r="C9" s="27"/>
      <c r="D9" s="27"/>
      <c r="E9" s="37"/>
      <c r="F9" s="20"/>
      <c r="H9" s="20"/>
    </row>
    <row r="10" spans="1:8" ht="16.2" x14ac:dyDescent="0.25">
      <c r="A10" s="89"/>
      <c r="B10" s="27"/>
      <c r="C10" s="20" t="s">
        <v>22</v>
      </c>
      <c r="D10" s="20" t="s">
        <v>23</v>
      </c>
      <c r="E10" s="37"/>
      <c r="F10" s="20"/>
      <c r="G10" s="20"/>
      <c r="H10" s="20"/>
    </row>
    <row r="11" spans="1:8" x14ac:dyDescent="0.25">
      <c r="A11" s="89"/>
      <c r="B11" s="27"/>
      <c r="C11" s="20">
        <v>0.26269999999999999</v>
      </c>
      <c r="D11" s="20">
        <f>'Transfection calculator'!B9*152</f>
        <v>760</v>
      </c>
      <c r="E11" s="38"/>
      <c r="F11" s="15"/>
      <c r="G11" s="15"/>
      <c r="H11" s="15"/>
    </row>
    <row r="12" spans="1:8" x14ac:dyDescent="0.25">
      <c r="A12" s="89"/>
      <c r="B12" s="27"/>
      <c r="C12" s="27"/>
      <c r="D12" s="27"/>
      <c r="E12" s="39"/>
      <c r="F12" s="13"/>
      <c r="G12" s="14"/>
      <c r="H12" s="15"/>
    </row>
    <row r="13" spans="1:8" ht="14.4" x14ac:dyDescent="0.25">
      <c r="A13" s="89"/>
      <c r="B13" s="86" t="s">
        <v>31</v>
      </c>
      <c r="C13" s="86"/>
      <c r="D13" s="86"/>
      <c r="E13" s="87"/>
    </row>
    <row r="14" spans="1:8" x14ac:dyDescent="0.25">
      <c r="A14" s="89"/>
      <c r="B14" s="27"/>
      <c r="C14" s="27"/>
      <c r="D14" s="27"/>
      <c r="E14" s="34"/>
    </row>
    <row r="15" spans="1:8" x14ac:dyDescent="0.25">
      <c r="A15" s="89"/>
      <c r="B15" s="27"/>
      <c r="C15" s="20" t="s">
        <v>0</v>
      </c>
      <c r="D15" s="20" t="s">
        <v>3</v>
      </c>
      <c r="E15" s="34"/>
      <c r="H15" s="18"/>
    </row>
    <row r="16" spans="1:8" x14ac:dyDescent="0.25">
      <c r="A16" s="89"/>
      <c r="B16" s="32" t="s">
        <v>2</v>
      </c>
      <c r="C16" s="22">
        <f>C11*D11*(C4/D4)</f>
        <v>28.521714285714282</v>
      </c>
      <c r="D16" s="22">
        <f>SUM(C16:C18)</f>
        <v>199.65199999999996</v>
      </c>
      <c r="E16" s="34"/>
      <c r="H16" s="18"/>
    </row>
    <row r="17" spans="1:8" x14ac:dyDescent="0.25">
      <c r="A17" s="89"/>
      <c r="B17" s="32" t="s">
        <v>26</v>
      </c>
      <c r="C17" s="22">
        <f>C11*D11*(C5/D4)</f>
        <v>114.08685714285713</v>
      </c>
      <c r="D17" s="11"/>
      <c r="E17" s="34"/>
      <c r="G17" s="29"/>
      <c r="H17" s="18"/>
    </row>
    <row r="18" spans="1:8" x14ac:dyDescent="0.25">
      <c r="A18" s="89"/>
      <c r="B18" s="32" t="s">
        <v>25</v>
      </c>
      <c r="C18" s="22">
        <f>C11*D11*(C6/D4)</f>
        <v>57.043428571428564</v>
      </c>
      <c r="D18" s="20"/>
      <c r="E18" s="34"/>
      <c r="G18" s="31"/>
      <c r="H18" s="18"/>
    </row>
    <row r="19" spans="1:8" ht="15" x14ac:dyDescent="0.25">
      <c r="A19" s="89"/>
      <c r="B19" s="27"/>
      <c r="C19" s="20"/>
      <c r="D19" s="20"/>
      <c r="E19" s="34"/>
      <c r="H19" s="17"/>
    </row>
    <row r="20" spans="1:8" ht="16.8" x14ac:dyDescent="0.3">
      <c r="A20" s="89"/>
      <c r="B20" s="28" t="s">
        <v>41</v>
      </c>
      <c r="C20" s="20"/>
      <c r="D20" s="20"/>
      <c r="E20" s="34"/>
      <c r="H20" s="17"/>
    </row>
    <row r="21" spans="1:8" x14ac:dyDescent="0.25">
      <c r="A21" s="89"/>
      <c r="B21" s="27"/>
      <c r="C21" s="20"/>
      <c r="D21" s="20"/>
      <c r="E21" s="34"/>
      <c r="G21" s="29"/>
      <c r="H21" s="13"/>
    </row>
    <row r="22" spans="1:8" x14ac:dyDescent="0.25">
      <c r="A22" s="89"/>
      <c r="B22" s="20" t="s">
        <v>12</v>
      </c>
      <c r="C22" s="20" t="s">
        <v>13</v>
      </c>
      <c r="D22" s="20" t="s">
        <v>6</v>
      </c>
      <c r="E22" s="35" t="s">
        <v>17</v>
      </c>
      <c r="H22" s="13"/>
    </row>
    <row r="23" spans="1:8" ht="14.4" thickBot="1" x14ac:dyDescent="0.3">
      <c r="A23" s="90"/>
      <c r="B23" s="40">
        <v>27.5</v>
      </c>
      <c r="C23" s="41">
        <f>(D16*3*B23)/7.5</f>
        <v>2196.1719999999996</v>
      </c>
      <c r="D23" s="41">
        <f>(E23/20)-C23</f>
        <v>2803.8280000000004</v>
      </c>
      <c r="E23" s="42">
        <f>'Transfection calculator'!B9*20000</f>
        <v>100000</v>
      </c>
      <c r="H23" s="19"/>
    </row>
    <row r="24" spans="1:8" ht="14.25" customHeight="1" thickBot="1" x14ac:dyDescent="0.8">
      <c r="B24" s="27"/>
      <c r="C24" s="20"/>
      <c r="D24" s="24"/>
      <c r="H24" s="19"/>
    </row>
    <row r="25" spans="1:8" ht="14.4" x14ac:dyDescent="0.25">
      <c r="A25" s="88" t="s">
        <v>14</v>
      </c>
      <c r="B25" s="91" t="s">
        <v>27</v>
      </c>
      <c r="C25" s="91"/>
      <c r="D25" s="91"/>
      <c r="E25" s="92"/>
      <c r="H25" s="25"/>
    </row>
    <row r="26" spans="1:8" ht="14.4" x14ac:dyDescent="0.25">
      <c r="A26" s="89"/>
      <c r="B26" s="30"/>
      <c r="C26" s="30"/>
      <c r="D26" s="30"/>
      <c r="E26" s="33"/>
      <c r="H26" s="25"/>
    </row>
    <row r="27" spans="1:8" x14ac:dyDescent="0.25">
      <c r="A27" s="89"/>
      <c r="B27" s="13"/>
      <c r="C27" s="20" t="s">
        <v>5</v>
      </c>
      <c r="D27" s="20" t="s">
        <v>1</v>
      </c>
      <c r="E27" s="34"/>
      <c r="H27" s="25"/>
    </row>
    <row r="28" spans="1:8" x14ac:dyDescent="0.25">
      <c r="A28" s="89"/>
      <c r="B28" s="32" t="s">
        <v>2</v>
      </c>
      <c r="C28" s="20">
        <v>1</v>
      </c>
      <c r="D28" s="20">
        <f>SUM(C28:C30)</f>
        <v>7</v>
      </c>
      <c r="E28" s="34"/>
      <c r="H28" s="13"/>
    </row>
    <row r="29" spans="1:8" x14ac:dyDescent="0.25">
      <c r="A29" s="89"/>
      <c r="B29" s="32" t="s">
        <v>26</v>
      </c>
      <c r="C29" s="20">
        <v>4</v>
      </c>
      <c r="D29" s="27"/>
      <c r="E29" s="34"/>
    </row>
    <row r="30" spans="1:8" x14ac:dyDescent="0.25">
      <c r="A30" s="89"/>
      <c r="B30" s="32" t="s">
        <v>25</v>
      </c>
      <c r="C30" s="20">
        <v>2</v>
      </c>
      <c r="D30" s="20"/>
      <c r="E30" s="35"/>
    </row>
    <row r="31" spans="1:8" ht="14.25" customHeight="1" x14ac:dyDescent="0.25">
      <c r="A31" s="89"/>
      <c r="B31" s="27"/>
      <c r="C31" s="27"/>
      <c r="D31" s="20"/>
      <c r="E31" s="36"/>
    </row>
    <row r="32" spans="1:8" ht="14.4" x14ac:dyDescent="0.25">
      <c r="A32" s="89"/>
      <c r="B32" s="93" t="s">
        <v>42</v>
      </c>
      <c r="C32" s="93"/>
      <c r="D32" s="93"/>
      <c r="E32" s="94"/>
    </row>
    <row r="33" spans="1:8" x14ac:dyDescent="0.25">
      <c r="A33" s="89"/>
      <c r="B33" s="27"/>
      <c r="C33" s="27"/>
      <c r="D33" s="27"/>
      <c r="E33" s="37"/>
      <c r="H33" s="13"/>
    </row>
    <row r="34" spans="1:8" ht="16.2" x14ac:dyDescent="0.25">
      <c r="A34" s="89"/>
      <c r="B34" s="27"/>
      <c r="C34" s="20" t="s">
        <v>22</v>
      </c>
      <c r="D34" s="20" t="s">
        <v>23</v>
      </c>
      <c r="E34" s="37"/>
    </row>
    <row r="35" spans="1:8" x14ac:dyDescent="0.25">
      <c r="A35" s="89"/>
      <c r="B35" s="27"/>
      <c r="C35" s="20">
        <v>0.26269999999999999</v>
      </c>
      <c r="D35" s="20">
        <f>'Transfection calculator'!B18*152</f>
        <v>0</v>
      </c>
      <c r="E35" s="38"/>
    </row>
    <row r="36" spans="1:8" x14ac:dyDescent="0.25">
      <c r="A36" s="89"/>
      <c r="B36" s="27"/>
      <c r="C36" s="27"/>
      <c r="D36" s="27"/>
      <c r="E36" s="39"/>
    </row>
    <row r="37" spans="1:8" ht="14.4" x14ac:dyDescent="0.25">
      <c r="A37" s="89"/>
      <c r="B37" s="86" t="s">
        <v>32</v>
      </c>
      <c r="C37" s="86"/>
      <c r="D37" s="86"/>
      <c r="E37" s="87"/>
    </row>
    <row r="38" spans="1:8" x14ac:dyDescent="0.25">
      <c r="A38" s="89"/>
      <c r="B38" s="27"/>
      <c r="C38" s="27"/>
      <c r="D38" s="27"/>
      <c r="E38" s="34"/>
    </row>
    <row r="39" spans="1:8" x14ac:dyDescent="0.25">
      <c r="A39" s="89"/>
      <c r="B39" s="27"/>
      <c r="C39" s="20" t="s">
        <v>0</v>
      </c>
      <c r="D39" s="20" t="s">
        <v>3</v>
      </c>
      <c r="E39" s="34"/>
    </row>
    <row r="40" spans="1:8" x14ac:dyDescent="0.25">
      <c r="A40" s="89"/>
      <c r="B40" s="32" t="s">
        <v>2</v>
      </c>
      <c r="C40" s="22">
        <f>C35*D35*(C28/D28)</f>
        <v>0</v>
      </c>
      <c r="D40" s="22">
        <f>SUM(C40:C42)</f>
        <v>0</v>
      </c>
      <c r="E40" s="34"/>
    </row>
    <row r="41" spans="1:8" x14ac:dyDescent="0.25">
      <c r="A41" s="89"/>
      <c r="B41" s="32" t="s">
        <v>26</v>
      </c>
      <c r="C41" s="22">
        <f>C35*D35*(C29/D28)</f>
        <v>0</v>
      </c>
      <c r="D41" s="11"/>
      <c r="E41" s="34"/>
    </row>
    <row r="42" spans="1:8" x14ac:dyDescent="0.25">
      <c r="A42" s="89"/>
      <c r="B42" s="32" t="s">
        <v>25</v>
      </c>
      <c r="C42" s="22">
        <f>C35*D35*(C30/D28)</f>
        <v>0</v>
      </c>
      <c r="D42" s="20"/>
      <c r="E42" s="34"/>
    </row>
    <row r="43" spans="1:8" x14ac:dyDescent="0.25">
      <c r="A43" s="89"/>
      <c r="B43" s="27"/>
      <c r="C43" s="20"/>
      <c r="D43" s="20"/>
      <c r="E43" s="34"/>
    </row>
    <row r="44" spans="1:8" ht="16.8" x14ac:dyDescent="0.3">
      <c r="A44" s="89"/>
      <c r="B44" s="28" t="s">
        <v>41</v>
      </c>
      <c r="C44" s="20"/>
      <c r="D44" s="20"/>
      <c r="E44" s="34"/>
    </row>
    <row r="45" spans="1:8" x14ac:dyDescent="0.25">
      <c r="A45" s="89"/>
      <c r="B45" s="27"/>
      <c r="C45" s="20"/>
      <c r="D45" s="20"/>
      <c r="E45" s="34"/>
    </row>
    <row r="46" spans="1:8" x14ac:dyDescent="0.25">
      <c r="A46" s="89"/>
      <c r="B46" s="20" t="s">
        <v>12</v>
      </c>
      <c r="C46" s="20" t="s">
        <v>13</v>
      </c>
      <c r="D46" s="20" t="s">
        <v>6</v>
      </c>
      <c r="E46" s="35" t="s">
        <v>17</v>
      </c>
    </row>
    <row r="47" spans="1:8" ht="14.4" thickBot="1" x14ac:dyDescent="0.3">
      <c r="A47" s="90"/>
      <c r="B47" s="40">
        <v>27.5</v>
      </c>
      <c r="C47" s="41">
        <f>(D40*3*B47)/7.5</f>
        <v>0</v>
      </c>
      <c r="D47" s="41">
        <f>(E47/20)-C47</f>
        <v>0</v>
      </c>
      <c r="E47" s="42">
        <f>'Transfection calculator'!B18*20000</f>
        <v>0</v>
      </c>
    </row>
    <row r="48" spans="1:8" ht="15" thickBot="1" x14ac:dyDescent="0.8"/>
    <row r="49" spans="1:5" ht="14.4" x14ac:dyDescent="0.25">
      <c r="A49" s="88" t="s">
        <v>15</v>
      </c>
      <c r="B49" s="91" t="s">
        <v>27</v>
      </c>
      <c r="C49" s="91"/>
      <c r="D49" s="91"/>
      <c r="E49" s="92"/>
    </row>
    <row r="50" spans="1:5" ht="14.4" x14ac:dyDescent="0.25">
      <c r="A50" s="89"/>
      <c r="B50" s="30"/>
      <c r="C50" s="30"/>
      <c r="D50" s="30"/>
      <c r="E50" s="33"/>
    </row>
    <row r="51" spans="1:5" x14ac:dyDescent="0.25">
      <c r="A51" s="89"/>
      <c r="B51" s="13"/>
      <c r="C51" s="20" t="s">
        <v>5</v>
      </c>
      <c r="D51" s="20" t="s">
        <v>1</v>
      </c>
      <c r="E51" s="34"/>
    </row>
    <row r="52" spans="1:5" x14ac:dyDescent="0.25">
      <c r="A52" s="89"/>
      <c r="B52" s="32" t="s">
        <v>2</v>
      </c>
      <c r="C52" s="20">
        <v>1</v>
      </c>
      <c r="D52" s="20">
        <f>SUM(C52:C54)</f>
        <v>7</v>
      </c>
      <c r="E52" s="34"/>
    </row>
    <row r="53" spans="1:5" x14ac:dyDescent="0.25">
      <c r="A53" s="89"/>
      <c r="B53" s="32" t="s">
        <v>26</v>
      </c>
      <c r="C53" s="20">
        <v>4</v>
      </c>
      <c r="D53" s="27"/>
      <c r="E53" s="34"/>
    </row>
    <row r="54" spans="1:5" x14ac:dyDescent="0.25">
      <c r="A54" s="89"/>
      <c r="B54" s="32" t="s">
        <v>25</v>
      </c>
      <c r="C54" s="20">
        <v>2</v>
      </c>
      <c r="D54" s="20"/>
      <c r="E54" s="35"/>
    </row>
    <row r="55" spans="1:5" x14ac:dyDescent="0.25">
      <c r="A55" s="89"/>
      <c r="B55" s="27"/>
      <c r="C55" s="27"/>
      <c r="D55" s="20"/>
      <c r="E55" s="36"/>
    </row>
    <row r="56" spans="1:5" ht="14.4" x14ac:dyDescent="0.25">
      <c r="A56" s="89"/>
      <c r="B56" s="93" t="s">
        <v>42</v>
      </c>
      <c r="C56" s="93"/>
      <c r="D56" s="93"/>
      <c r="E56" s="94"/>
    </row>
    <row r="57" spans="1:5" x14ac:dyDescent="0.25">
      <c r="A57" s="89"/>
      <c r="B57" s="27"/>
      <c r="C57" s="27"/>
      <c r="D57" s="27"/>
      <c r="E57" s="37"/>
    </row>
    <row r="58" spans="1:5" ht="16.2" x14ac:dyDescent="0.25">
      <c r="A58" s="89"/>
      <c r="B58" s="27"/>
      <c r="C58" s="20" t="s">
        <v>22</v>
      </c>
      <c r="D58" s="20" t="s">
        <v>23</v>
      </c>
      <c r="E58" s="37"/>
    </row>
    <row r="59" spans="1:5" x14ac:dyDescent="0.25">
      <c r="A59" s="89"/>
      <c r="B59" s="27"/>
      <c r="C59" s="20">
        <v>0.26269999999999999</v>
      </c>
      <c r="D59" s="20">
        <f>'Transfection calculator'!B27*152</f>
        <v>0</v>
      </c>
      <c r="E59" s="38"/>
    </row>
    <row r="60" spans="1:5" x14ac:dyDescent="0.25">
      <c r="A60" s="89"/>
      <c r="B60" s="27"/>
      <c r="C60" s="27"/>
      <c r="D60" s="27"/>
      <c r="E60" s="39"/>
    </row>
    <row r="61" spans="1:5" ht="14.4" x14ac:dyDescent="0.25">
      <c r="A61" s="89"/>
      <c r="B61" s="86" t="s">
        <v>33</v>
      </c>
      <c r="C61" s="86"/>
      <c r="D61" s="86"/>
      <c r="E61" s="87"/>
    </row>
    <row r="62" spans="1:5" x14ac:dyDescent="0.25">
      <c r="A62" s="89"/>
      <c r="B62" s="27"/>
      <c r="C62" s="27"/>
      <c r="D62" s="27"/>
      <c r="E62" s="34"/>
    </row>
    <row r="63" spans="1:5" x14ac:dyDescent="0.25">
      <c r="A63" s="89"/>
      <c r="B63" s="27"/>
      <c r="C63" s="20" t="s">
        <v>0</v>
      </c>
      <c r="D63" s="20" t="s">
        <v>3</v>
      </c>
      <c r="E63" s="34"/>
    </row>
    <row r="64" spans="1:5" x14ac:dyDescent="0.25">
      <c r="A64" s="89"/>
      <c r="B64" s="32" t="s">
        <v>2</v>
      </c>
      <c r="C64" s="22">
        <f>C59*D59*(C52/D52)</f>
        <v>0</v>
      </c>
      <c r="D64" s="22">
        <f>SUM(C64:C66)</f>
        <v>0</v>
      </c>
      <c r="E64" s="34"/>
    </row>
    <row r="65" spans="1:5" x14ac:dyDescent="0.25">
      <c r="A65" s="89"/>
      <c r="B65" s="32" t="s">
        <v>26</v>
      </c>
      <c r="C65" s="22">
        <f>C59*D59*(C53/D52)</f>
        <v>0</v>
      </c>
      <c r="D65" s="11"/>
      <c r="E65" s="34"/>
    </row>
    <row r="66" spans="1:5" x14ac:dyDescent="0.25">
      <c r="A66" s="89"/>
      <c r="B66" s="32" t="s">
        <v>25</v>
      </c>
      <c r="C66" s="22">
        <f>C59*D59*(C54/D52)</f>
        <v>0</v>
      </c>
      <c r="D66" s="20"/>
      <c r="E66" s="34"/>
    </row>
    <row r="67" spans="1:5" x14ac:dyDescent="0.25">
      <c r="A67" s="89"/>
      <c r="B67" s="27"/>
      <c r="C67" s="20"/>
      <c r="D67" s="20"/>
      <c r="E67" s="34"/>
    </row>
    <row r="68" spans="1:5" ht="16.8" x14ac:dyDescent="0.3">
      <c r="A68" s="89"/>
      <c r="B68" s="28" t="s">
        <v>41</v>
      </c>
      <c r="C68" s="20"/>
      <c r="D68" s="20"/>
      <c r="E68" s="34"/>
    </row>
    <row r="69" spans="1:5" x14ac:dyDescent="0.25">
      <c r="A69" s="89"/>
      <c r="B69" s="27"/>
      <c r="C69" s="20"/>
      <c r="D69" s="20"/>
      <c r="E69" s="34"/>
    </row>
    <row r="70" spans="1:5" x14ac:dyDescent="0.25">
      <c r="A70" s="89"/>
      <c r="B70" s="20" t="s">
        <v>12</v>
      </c>
      <c r="C70" s="20" t="s">
        <v>13</v>
      </c>
      <c r="D70" s="20" t="s">
        <v>6</v>
      </c>
      <c r="E70" s="35" t="s">
        <v>17</v>
      </c>
    </row>
    <row r="71" spans="1:5" ht="14.4" thickBot="1" x14ac:dyDescent="0.3">
      <c r="A71" s="90"/>
      <c r="B71" s="40">
        <v>27.5</v>
      </c>
      <c r="C71" s="41">
        <f>(D64*3*B71)/7.5</f>
        <v>0</v>
      </c>
      <c r="D71" s="41">
        <f>(E71/20)-C71</f>
        <v>0</v>
      </c>
      <c r="E71" s="42">
        <f>'Transfection calculator'!B27*20000</f>
        <v>0</v>
      </c>
    </row>
    <row r="72" spans="1:5" ht="15" thickBot="1" x14ac:dyDescent="0.8"/>
    <row r="73" spans="1:5" ht="14.4" x14ac:dyDescent="0.25">
      <c r="A73" s="88" t="s">
        <v>16</v>
      </c>
      <c r="B73" s="91" t="s">
        <v>27</v>
      </c>
      <c r="C73" s="91"/>
      <c r="D73" s="91"/>
      <c r="E73" s="92"/>
    </row>
    <row r="74" spans="1:5" ht="14.4" x14ac:dyDescent="0.25">
      <c r="A74" s="89"/>
      <c r="B74" s="30"/>
      <c r="C74" s="30"/>
      <c r="D74" s="30"/>
      <c r="E74" s="33"/>
    </row>
    <row r="75" spans="1:5" x14ac:dyDescent="0.25">
      <c r="A75" s="89"/>
      <c r="B75" s="13"/>
      <c r="C75" s="20" t="s">
        <v>5</v>
      </c>
      <c r="D75" s="20" t="s">
        <v>1</v>
      </c>
      <c r="E75" s="34"/>
    </row>
    <row r="76" spans="1:5" x14ac:dyDescent="0.25">
      <c r="A76" s="89"/>
      <c r="B76" s="32" t="s">
        <v>2</v>
      </c>
      <c r="C76" s="20">
        <v>1</v>
      </c>
      <c r="D76" s="20">
        <f>SUM(C76:C78)</f>
        <v>7</v>
      </c>
      <c r="E76" s="34"/>
    </row>
    <row r="77" spans="1:5" x14ac:dyDescent="0.25">
      <c r="A77" s="89"/>
      <c r="B77" s="32" t="s">
        <v>26</v>
      </c>
      <c r="C77" s="20">
        <v>4</v>
      </c>
      <c r="D77" s="27"/>
      <c r="E77" s="34"/>
    </row>
    <row r="78" spans="1:5" x14ac:dyDescent="0.25">
      <c r="A78" s="89"/>
      <c r="B78" s="32" t="s">
        <v>25</v>
      </c>
      <c r="C78" s="20">
        <v>2</v>
      </c>
      <c r="D78" s="20"/>
      <c r="E78" s="35"/>
    </row>
    <row r="79" spans="1:5" x14ac:dyDescent="0.25">
      <c r="A79" s="89"/>
      <c r="B79" s="27"/>
      <c r="C79" s="27"/>
      <c r="D79" s="20"/>
      <c r="E79" s="36"/>
    </row>
    <row r="80" spans="1:5" ht="14.4" x14ac:dyDescent="0.25">
      <c r="A80" s="89"/>
      <c r="B80" s="93" t="s">
        <v>42</v>
      </c>
      <c r="C80" s="93"/>
      <c r="D80" s="93"/>
      <c r="E80" s="94"/>
    </row>
    <row r="81" spans="1:5" x14ac:dyDescent="0.25">
      <c r="A81" s="89"/>
      <c r="B81" s="27"/>
      <c r="C81" s="27"/>
      <c r="D81" s="27"/>
      <c r="E81" s="37"/>
    </row>
    <row r="82" spans="1:5" ht="16.2" x14ac:dyDescent="0.25">
      <c r="A82" s="89"/>
      <c r="B82" s="27"/>
      <c r="C82" s="20" t="s">
        <v>22</v>
      </c>
      <c r="D82" s="20" t="s">
        <v>23</v>
      </c>
      <c r="E82" s="37"/>
    </row>
    <row r="83" spans="1:5" x14ac:dyDescent="0.25">
      <c r="A83" s="89"/>
      <c r="B83" s="27"/>
      <c r="C83" s="20">
        <v>0.26269999999999999</v>
      </c>
      <c r="D83" s="20">
        <f>'Transfection calculator'!B36*152</f>
        <v>0</v>
      </c>
      <c r="E83" s="38"/>
    </row>
    <row r="84" spans="1:5" x14ac:dyDescent="0.25">
      <c r="A84" s="89"/>
      <c r="B84" s="27"/>
      <c r="C84" s="27"/>
      <c r="D84" s="27"/>
      <c r="E84" s="39"/>
    </row>
    <row r="85" spans="1:5" ht="14.4" x14ac:dyDescent="0.25">
      <c r="A85" s="89"/>
      <c r="B85" s="86" t="s">
        <v>34</v>
      </c>
      <c r="C85" s="86"/>
      <c r="D85" s="86"/>
      <c r="E85" s="87"/>
    </row>
    <row r="86" spans="1:5" x14ac:dyDescent="0.25">
      <c r="A86" s="89"/>
      <c r="B86" s="27"/>
      <c r="C86" s="27"/>
      <c r="D86" s="27"/>
      <c r="E86" s="34"/>
    </row>
    <row r="87" spans="1:5" x14ac:dyDescent="0.25">
      <c r="A87" s="89"/>
      <c r="B87" s="27"/>
      <c r="C87" s="20" t="s">
        <v>0</v>
      </c>
      <c r="D87" s="20" t="s">
        <v>3</v>
      </c>
      <c r="E87" s="34"/>
    </row>
    <row r="88" spans="1:5" x14ac:dyDescent="0.25">
      <c r="A88" s="89"/>
      <c r="B88" s="32" t="s">
        <v>2</v>
      </c>
      <c r="C88" s="22">
        <f>C83*D83*(C76/D76)</f>
        <v>0</v>
      </c>
      <c r="D88" s="22">
        <f>SUM(C88:C90)</f>
        <v>0</v>
      </c>
      <c r="E88" s="34"/>
    </row>
    <row r="89" spans="1:5" x14ac:dyDescent="0.25">
      <c r="A89" s="89"/>
      <c r="B89" s="32" t="s">
        <v>26</v>
      </c>
      <c r="C89" s="22">
        <f>C83*D83*(C77/D76)</f>
        <v>0</v>
      </c>
      <c r="D89" s="11"/>
      <c r="E89" s="34"/>
    </row>
    <row r="90" spans="1:5" x14ac:dyDescent="0.25">
      <c r="A90" s="89"/>
      <c r="B90" s="32" t="s">
        <v>25</v>
      </c>
      <c r="C90" s="22">
        <f>C83*D83*(C78/D76)</f>
        <v>0</v>
      </c>
      <c r="D90" s="20"/>
      <c r="E90" s="34"/>
    </row>
    <row r="91" spans="1:5" x14ac:dyDescent="0.25">
      <c r="A91" s="89"/>
      <c r="B91" s="27"/>
      <c r="C91" s="20"/>
      <c r="D91" s="20"/>
      <c r="E91" s="34"/>
    </row>
    <row r="92" spans="1:5" ht="16.8" x14ac:dyDescent="0.3">
      <c r="A92" s="89"/>
      <c r="B92" s="28" t="s">
        <v>41</v>
      </c>
      <c r="C92" s="20"/>
      <c r="D92" s="20"/>
      <c r="E92" s="34"/>
    </row>
    <row r="93" spans="1:5" x14ac:dyDescent="0.25">
      <c r="A93" s="89"/>
      <c r="B93" s="27"/>
      <c r="C93" s="20"/>
      <c r="D93" s="20"/>
      <c r="E93" s="34"/>
    </row>
    <row r="94" spans="1:5" x14ac:dyDescent="0.25">
      <c r="A94" s="89"/>
      <c r="B94" s="20" t="s">
        <v>12</v>
      </c>
      <c r="C94" s="20" t="s">
        <v>13</v>
      </c>
      <c r="D94" s="20" t="s">
        <v>6</v>
      </c>
      <c r="E94" s="35" t="s">
        <v>17</v>
      </c>
    </row>
    <row r="95" spans="1:5" ht="14.4" thickBot="1" x14ac:dyDescent="0.3">
      <c r="A95" s="90"/>
      <c r="B95" s="40">
        <v>27.5</v>
      </c>
      <c r="C95" s="41">
        <f>(D88*3*B95)/7.5</f>
        <v>0</v>
      </c>
      <c r="D95" s="41">
        <f>(E95/20)-C95</f>
        <v>0</v>
      </c>
      <c r="E95" s="42">
        <f>'Transfection calculator'!B36*20000</f>
        <v>0</v>
      </c>
    </row>
    <row r="96" spans="1:5" ht="15" thickBot="1" x14ac:dyDescent="0.8"/>
    <row r="97" spans="1:5" ht="14.4" x14ac:dyDescent="0.25">
      <c r="A97" s="88" t="s">
        <v>18</v>
      </c>
      <c r="B97" s="91" t="s">
        <v>27</v>
      </c>
      <c r="C97" s="91"/>
      <c r="D97" s="91"/>
      <c r="E97" s="92"/>
    </row>
    <row r="98" spans="1:5" ht="14.4" x14ac:dyDescent="0.25">
      <c r="A98" s="89"/>
      <c r="B98" s="30"/>
      <c r="C98" s="30"/>
      <c r="D98" s="30"/>
      <c r="E98" s="33"/>
    </row>
    <row r="99" spans="1:5" x14ac:dyDescent="0.25">
      <c r="A99" s="89"/>
      <c r="B99" s="13"/>
      <c r="C99" s="20" t="s">
        <v>5</v>
      </c>
      <c r="D99" s="20" t="s">
        <v>1</v>
      </c>
      <c r="E99" s="34"/>
    </row>
    <row r="100" spans="1:5" x14ac:dyDescent="0.25">
      <c r="A100" s="89"/>
      <c r="B100" s="32" t="s">
        <v>2</v>
      </c>
      <c r="C100" s="20">
        <v>1</v>
      </c>
      <c r="D100" s="20">
        <f>SUM(C100:C102)</f>
        <v>7</v>
      </c>
      <c r="E100" s="34"/>
    </row>
    <row r="101" spans="1:5" x14ac:dyDescent="0.25">
      <c r="A101" s="89"/>
      <c r="B101" s="32" t="s">
        <v>26</v>
      </c>
      <c r="C101" s="20">
        <v>4</v>
      </c>
      <c r="D101" s="27"/>
      <c r="E101" s="34"/>
    </row>
    <row r="102" spans="1:5" x14ac:dyDescent="0.25">
      <c r="A102" s="89"/>
      <c r="B102" s="32" t="s">
        <v>25</v>
      </c>
      <c r="C102" s="20">
        <v>2</v>
      </c>
      <c r="D102" s="20"/>
      <c r="E102" s="35"/>
    </row>
    <row r="103" spans="1:5" x14ac:dyDescent="0.25">
      <c r="A103" s="89"/>
      <c r="B103" s="27"/>
      <c r="C103" s="27"/>
      <c r="D103" s="20"/>
      <c r="E103" s="36"/>
    </row>
    <row r="104" spans="1:5" ht="14.4" x14ac:dyDescent="0.25">
      <c r="A104" s="89"/>
      <c r="B104" s="93" t="s">
        <v>42</v>
      </c>
      <c r="C104" s="93"/>
      <c r="D104" s="93"/>
      <c r="E104" s="94"/>
    </row>
    <row r="105" spans="1:5" x14ac:dyDescent="0.25">
      <c r="A105" s="89"/>
      <c r="B105" s="27"/>
      <c r="C105" s="27"/>
      <c r="D105" s="27"/>
      <c r="E105" s="37"/>
    </row>
    <row r="106" spans="1:5" ht="16.2" x14ac:dyDescent="0.25">
      <c r="A106" s="89"/>
      <c r="B106" s="27"/>
      <c r="C106" s="20" t="s">
        <v>22</v>
      </c>
      <c r="D106" s="20" t="s">
        <v>23</v>
      </c>
      <c r="E106" s="37"/>
    </row>
    <row r="107" spans="1:5" x14ac:dyDescent="0.25">
      <c r="A107" s="89"/>
      <c r="B107" s="27"/>
      <c r="C107" s="20">
        <v>0.26269999999999999</v>
      </c>
      <c r="D107" s="20">
        <f>'Transfection calculator'!B45*152</f>
        <v>0</v>
      </c>
      <c r="E107" s="38"/>
    </row>
    <row r="108" spans="1:5" x14ac:dyDescent="0.25">
      <c r="A108" s="89"/>
      <c r="B108" s="27"/>
      <c r="C108" s="27"/>
      <c r="D108" s="27"/>
      <c r="E108" s="39"/>
    </row>
    <row r="109" spans="1:5" ht="14.4" x14ac:dyDescent="0.25">
      <c r="A109" s="89"/>
      <c r="B109" s="86" t="s">
        <v>35</v>
      </c>
      <c r="C109" s="86"/>
      <c r="D109" s="86"/>
      <c r="E109" s="87"/>
    </row>
    <row r="110" spans="1:5" x14ac:dyDescent="0.25">
      <c r="A110" s="89"/>
      <c r="B110" s="27"/>
      <c r="C110" s="27"/>
      <c r="D110" s="27"/>
      <c r="E110" s="34"/>
    </row>
    <row r="111" spans="1:5" x14ac:dyDescent="0.25">
      <c r="A111" s="89"/>
      <c r="B111" s="27"/>
      <c r="C111" s="20" t="s">
        <v>0</v>
      </c>
      <c r="D111" s="20" t="s">
        <v>3</v>
      </c>
      <c r="E111" s="34"/>
    </row>
    <row r="112" spans="1:5" x14ac:dyDescent="0.25">
      <c r="A112" s="89"/>
      <c r="B112" s="32" t="s">
        <v>2</v>
      </c>
      <c r="C112" s="22">
        <f>C107*D107*(C100/D100)</f>
        <v>0</v>
      </c>
      <c r="D112" s="22">
        <f>SUM(C112:C114)</f>
        <v>0</v>
      </c>
      <c r="E112" s="34"/>
    </row>
    <row r="113" spans="1:5" x14ac:dyDescent="0.25">
      <c r="A113" s="89"/>
      <c r="B113" s="32" t="s">
        <v>26</v>
      </c>
      <c r="C113" s="22">
        <f>C107*D107*(C101/D100)</f>
        <v>0</v>
      </c>
      <c r="D113" s="11"/>
      <c r="E113" s="34"/>
    </row>
    <row r="114" spans="1:5" x14ac:dyDescent="0.25">
      <c r="A114" s="89"/>
      <c r="B114" s="32" t="s">
        <v>25</v>
      </c>
      <c r="C114" s="22">
        <f>C107*D107*(C102/D100)</f>
        <v>0</v>
      </c>
      <c r="D114" s="20"/>
      <c r="E114" s="34"/>
    </row>
    <row r="115" spans="1:5" x14ac:dyDescent="0.25">
      <c r="A115" s="89"/>
      <c r="B115" s="27"/>
      <c r="C115" s="20"/>
      <c r="D115" s="20"/>
      <c r="E115" s="34"/>
    </row>
    <row r="116" spans="1:5" ht="16.8" x14ac:dyDescent="0.3">
      <c r="A116" s="89"/>
      <c r="B116" s="28" t="s">
        <v>41</v>
      </c>
      <c r="C116" s="20"/>
      <c r="D116" s="20"/>
      <c r="E116" s="34"/>
    </row>
    <row r="117" spans="1:5" x14ac:dyDescent="0.25">
      <c r="A117" s="89"/>
      <c r="B117" s="27"/>
      <c r="C117" s="20"/>
      <c r="D117" s="20"/>
      <c r="E117" s="34"/>
    </row>
    <row r="118" spans="1:5" x14ac:dyDescent="0.25">
      <c r="A118" s="89"/>
      <c r="B118" s="20" t="s">
        <v>12</v>
      </c>
      <c r="C118" s="20" t="s">
        <v>13</v>
      </c>
      <c r="D118" s="20" t="s">
        <v>6</v>
      </c>
      <c r="E118" s="35" t="s">
        <v>17</v>
      </c>
    </row>
    <row r="119" spans="1:5" ht="14.4" thickBot="1" x14ac:dyDescent="0.3">
      <c r="A119" s="90"/>
      <c r="B119" s="40">
        <v>27.5</v>
      </c>
      <c r="C119" s="41">
        <f>(D112*3*B119)/7.5</f>
        <v>0</v>
      </c>
      <c r="D119" s="41">
        <f>(E119/20)-C119</f>
        <v>0</v>
      </c>
      <c r="E119" s="42">
        <f>'Transfection calculator'!B45*20000</f>
        <v>0</v>
      </c>
    </row>
    <row r="120" spans="1:5" ht="15" thickBot="1" x14ac:dyDescent="0.8"/>
    <row r="121" spans="1:5" ht="14.4" x14ac:dyDescent="0.25">
      <c r="A121" s="88" t="s">
        <v>19</v>
      </c>
      <c r="B121" s="91" t="s">
        <v>27</v>
      </c>
      <c r="C121" s="91"/>
      <c r="D121" s="91"/>
      <c r="E121" s="92"/>
    </row>
    <row r="122" spans="1:5" ht="14.4" x14ac:dyDescent="0.25">
      <c r="A122" s="89"/>
      <c r="B122" s="30"/>
      <c r="C122" s="30"/>
      <c r="D122" s="30"/>
      <c r="E122" s="33"/>
    </row>
    <row r="123" spans="1:5" x14ac:dyDescent="0.25">
      <c r="A123" s="89"/>
      <c r="B123" s="13"/>
      <c r="C123" s="20" t="s">
        <v>5</v>
      </c>
      <c r="D123" s="20" t="s">
        <v>1</v>
      </c>
      <c r="E123" s="34"/>
    </row>
    <row r="124" spans="1:5" x14ac:dyDescent="0.25">
      <c r="A124" s="89"/>
      <c r="B124" s="32" t="s">
        <v>2</v>
      </c>
      <c r="C124" s="20">
        <v>1</v>
      </c>
      <c r="D124" s="20">
        <f>SUM(C124:C126)</f>
        <v>7</v>
      </c>
      <c r="E124" s="34"/>
    </row>
    <row r="125" spans="1:5" x14ac:dyDescent="0.25">
      <c r="A125" s="89"/>
      <c r="B125" s="32" t="s">
        <v>26</v>
      </c>
      <c r="C125" s="20">
        <v>4</v>
      </c>
      <c r="D125" s="27"/>
      <c r="E125" s="34"/>
    </row>
    <row r="126" spans="1:5" x14ac:dyDescent="0.25">
      <c r="A126" s="89"/>
      <c r="B126" s="32" t="s">
        <v>25</v>
      </c>
      <c r="C126" s="20">
        <v>2</v>
      </c>
      <c r="D126" s="20"/>
      <c r="E126" s="35"/>
    </row>
    <row r="127" spans="1:5" x14ac:dyDescent="0.25">
      <c r="A127" s="89"/>
      <c r="B127" s="27"/>
      <c r="C127" s="27"/>
      <c r="D127" s="20"/>
      <c r="E127" s="36"/>
    </row>
    <row r="128" spans="1:5" ht="14.4" x14ac:dyDescent="0.25">
      <c r="A128" s="89"/>
      <c r="B128" s="93" t="s">
        <v>42</v>
      </c>
      <c r="C128" s="93"/>
      <c r="D128" s="93"/>
      <c r="E128" s="94"/>
    </row>
    <row r="129" spans="1:5" x14ac:dyDescent="0.25">
      <c r="A129" s="89"/>
      <c r="B129" s="27"/>
      <c r="C129" s="27"/>
      <c r="D129" s="27"/>
      <c r="E129" s="37"/>
    </row>
    <row r="130" spans="1:5" ht="16.2" x14ac:dyDescent="0.25">
      <c r="A130" s="89"/>
      <c r="B130" s="27"/>
      <c r="C130" s="20" t="s">
        <v>22</v>
      </c>
      <c r="D130" s="20" t="s">
        <v>23</v>
      </c>
      <c r="E130" s="37"/>
    </row>
    <row r="131" spans="1:5" x14ac:dyDescent="0.25">
      <c r="A131" s="89"/>
      <c r="B131" s="27"/>
      <c r="C131" s="20">
        <v>0.26269999999999999</v>
      </c>
      <c r="D131" s="20">
        <f>'Transfection calculator'!B54*152</f>
        <v>0</v>
      </c>
      <c r="E131" s="38"/>
    </row>
    <row r="132" spans="1:5" x14ac:dyDescent="0.25">
      <c r="A132" s="89"/>
      <c r="B132" s="27"/>
      <c r="C132" s="27"/>
      <c r="D132" s="27"/>
      <c r="E132" s="39"/>
    </row>
    <row r="133" spans="1:5" ht="14.4" x14ac:dyDescent="0.25">
      <c r="A133" s="89"/>
      <c r="B133" s="86" t="s">
        <v>36</v>
      </c>
      <c r="C133" s="86"/>
      <c r="D133" s="86"/>
      <c r="E133" s="87"/>
    </row>
    <row r="134" spans="1:5" x14ac:dyDescent="0.25">
      <c r="A134" s="89"/>
      <c r="B134" s="27"/>
      <c r="C134" s="27"/>
      <c r="D134" s="27"/>
      <c r="E134" s="34"/>
    </row>
    <row r="135" spans="1:5" x14ac:dyDescent="0.25">
      <c r="A135" s="89"/>
      <c r="B135" s="27"/>
      <c r="C135" s="20" t="s">
        <v>0</v>
      </c>
      <c r="D135" s="20" t="s">
        <v>3</v>
      </c>
      <c r="E135" s="34"/>
    </row>
    <row r="136" spans="1:5" x14ac:dyDescent="0.25">
      <c r="A136" s="89"/>
      <c r="B136" s="32" t="s">
        <v>2</v>
      </c>
      <c r="C136" s="22">
        <f>C131*D131*(C124/D124)</f>
        <v>0</v>
      </c>
      <c r="D136" s="22">
        <f>SUM(C136:C138)</f>
        <v>0</v>
      </c>
      <c r="E136" s="34"/>
    </row>
    <row r="137" spans="1:5" x14ac:dyDescent="0.25">
      <c r="A137" s="89"/>
      <c r="B137" s="32" t="s">
        <v>26</v>
      </c>
      <c r="C137" s="22">
        <f>C131*D131*(C125/D124)</f>
        <v>0</v>
      </c>
      <c r="D137" s="11"/>
      <c r="E137" s="34"/>
    </row>
    <row r="138" spans="1:5" x14ac:dyDescent="0.25">
      <c r="A138" s="89"/>
      <c r="B138" s="32" t="s">
        <v>25</v>
      </c>
      <c r="C138" s="22">
        <f>C131*D131*(C126/D124)</f>
        <v>0</v>
      </c>
      <c r="D138" s="20"/>
      <c r="E138" s="34"/>
    </row>
    <row r="139" spans="1:5" x14ac:dyDescent="0.25">
      <c r="A139" s="89"/>
      <c r="B139" s="27"/>
      <c r="C139" s="20"/>
      <c r="D139" s="20"/>
      <c r="E139" s="34"/>
    </row>
    <row r="140" spans="1:5" ht="16.8" x14ac:dyDescent="0.3">
      <c r="A140" s="89"/>
      <c r="B140" s="28" t="s">
        <v>41</v>
      </c>
      <c r="C140" s="20"/>
      <c r="D140" s="20"/>
      <c r="E140" s="34"/>
    </row>
    <row r="141" spans="1:5" x14ac:dyDescent="0.25">
      <c r="A141" s="89"/>
      <c r="B141" s="27"/>
      <c r="C141" s="20"/>
      <c r="D141" s="20"/>
      <c r="E141" s="34"/>
    </row>
    <row r="142" spans="1:5" x14ac:dyDescent="0.25">
      <c r="A142" s="89"/>
      <c r="B142" s="20" t="s">
        <v>12</v>
      </c>
      <c r="C142" s="20" t="s">
        <v>13</v>
      </c>
      <c r="D142" s="20" t="s">
        <v>6</v>
      </c>
      <c r="E142" s="35" t="s">
        <v>17</v>
      </c>
    </row>
    <row r="143" spans="1:5" ht="14.4" thickBot="1" x14ac:dyDescent="0.3">
      <c r="A143" s="90"/>
      <c r="B143" s="40">
        <v>27.5</v>
      </c>
      <c r="C143" s="41">
        <f>(D136*3*B143)/7.5</f>
        <v>0</v>
      </c>
      <c r="D143" s="41">
        <f>(E143/20)-C143</f>
        <v>0</v>
      </c>
      <c r="E143" s="42">
        <f>'Transfection calculator'!B54*20000</f>
        <v>0</v>
      </c>
    </row>
    <row r="144" spans="1:5" ht="15" thickBot="1" x14ac:dyDescent="0.8"/>
    <row r="145" spans="1:5" ht="14.4" x14ac:dyDescent="0.25">
      <c r="A145" s="88" t="s">
        <v>20</v>
      </c>
      <c r="B145" s="91" t="s">
        <v>27</v>
      </c>
      <c r="C145" s="91"/>
      <c r="D145" s="91"/>
      <c r="E145" s="92"/>
    </row>
    <row r="146" spans="1:5" ht="14.4" x14ac:dyDescent="0.25">
      <c r="A146" s="89"/>
      <c r="B146" s="30"/>
      <c r="C146" s="30"/>
      <c r="D146" s="30"/>
      <c r="E146" s="33"/>
    </row>
    <row r="147" spans="1:5" x14ac:dyDescent="0.25">
      <c r="A147" s="89"/>
      <c r="B147" s="13"/>
      <c r="C147" s="20" t="s">
        <v>5</v>
      </c>
      <c r="D147" s="20" t="s">
        <v>1</v>
      </c>
      <c r="E147" s="34"/>
    </row>
    <row r="148" spans="1:5" x14ac:dyDescent="0.25">
      <c r="A148" s="89"/>
      <c r="B148" s="32" t="s">
        <v>2</v>
      </c>
      <c r="C148" s="20">
        <v>1</v>
      </c>
      <c r="D148" s="20">
        <f>SUM(C148:C150)</f>
        <v>7</v>
      </c>
      <c r="E148" s="34"/>
    </row>
    <row r="149" spans="1:5" x14ac:dyDescent="0.25">
      <c r="A149" s="89"/>
      <c r="B149" s="32" t="s">
        <v>26</v>
      </c>
      <c r="C149" s="20">
        <v>4</v>
      </c>
      <c r="D149" s="27"/>
      <c r="E149" s="34"/>
    </row>
    <row r="150" spans="1:5" x14ac:dyDescent="0.25">
      <c r="A150" s="89"/>
      <c r="B150" s="32" t="s">
        <v>25</v>
      </c>
      <c r="C150" s="20">
        <v>2</v>
      </c>
      <c r="D150" s="20"/>
      <c r="E150" s="35"/>
    </row>
    <row r="151" spans="1:5" x14ac:dyDescent="0.25">
      <c r="A151" s="89"/>
      <c r="B151" s="27"/>
      <c r="C151" s="27"/>
      <c r="D151" s="20"/>
      <c r="E151" s="36"/>
    </row>
    <row r="152" spans="1:5" ht="14.4" x14ac:dyDescent="0.25">
      <c r="A152" s="89"/>
      <c r="B152" s="93" t="s">
        <v>42</v>
      </c>
      <c r="C152" s="93"/>
      <c r="D152" s="93"/>
      <c r="E152" s="94"/>
    </row>
    <row r="153" spans="1:5" x14ac:dyDescent="0.25">
      <c r="A153" s="89"/>
      <c r="B153" s="27"/>
      <c r="C153" s="27"/>
      <c r="D153" s="27"/>
      <c r="E153" s="37"/>
    </row>
    <row r="154" spans="1:5" ht="16.2" x14ac:dyDescent="0.25">
      <c r="A154" s="89"/>
      <c r="B154" s="27"/>
      <c r="C154" s="20" t="s">
        <v>22</v>
      </c>
      <c r="D154" s="20" t="s">
        <v>23</v>
      </c>
      <c r="E154" s="37"/>
    </row>
    <row r="155" spans="1:5" x14ac:dyDescent="0.25">
      <c r="A155" s="89"/>
      <c r="B155" s="27"/>
      <c r="C155" s="20">
        <v>0.26269999999999999</v>
      </c>
      <c r="D155" s="20">
        <f>'Transfection calculator'!B63*152</f>
        <v>0</v>
      </c>
      <c r="E155" s="38"/>
    </row>
    <row r="156" spans="1:5" x14ac:dyDescent="0.25">
      <c r="A156" s="89"/>
      <c r="B156" s="27"/>
      <c r="C156" s="27"/>
      <c r="D156" s="27"/>
      <c r="E156" s="39"/>
    </row>
    <row r="157" spans="1:5" ht="14.4" x14ac:dyDescent="0.25">
      <c r="A157" s="89"/>
      <c r="B157" s="86" t="s">
        <v>37</v>
      </c>
      <c r="C157" s="86"/>
      <c r="D157" s="86"/>
      <c r="E157" s="87"/>
    </row>
    <row r="158" spans="1:5" x14ac:dyDescent="0.25">
      <c r="A158" s="89"/>
      <c r="B158" s="27"/>
      <c r="C158" s="27"/>
      <c r="D158" s="27"/>
      <c r="E158" s="34"/>
    </row>
    <row r="159" spans="1:5" x14ac:dyDescent="0.25">
      <c r="A159" s="89"/>
      <c r="B159" s="27"/>
      <c r="C159" s="20" t="s">
        <v>0</v>
      </c>
      <c r="D159" s="20" t="s">
        <v>3</v>
      </c>
      <c r="E159" s="34"/>
    </row>
    <row r="160" spans="1:5" x14ac:dyDescent="0.25">
      <c r="A160" s="89"/>
      <c r="B160" s="32" t="s">
        <v>2</v>
      </c>
      <c r="C160" s="22">
        <f>C155*D155*(C148/D148)</f>
        <v>0</v>
      </c>
      <c r="D160" s="22">
        <f>SUM(C160:C162)</f>
        <v>0</v>
      </c>
      <c r="E160" s="34"/>
    </row>
    <row r="161" spans="1:5" x14ac:dyDescent="0.25">
      <c r="A161" s="89"/>
      <c r="B161" s="32" t="s">
        <v>26</v>
      </c>
      <c r="C161" s="22">
        <f>C155*D155*(C149/D148)</f>
        <v>0</v>
      </c>
      <c r="D161" s="11"/>
      <c r="E161" s="34"/>
    </row>
    <row r="162" spans="1:5" x14ac:dyDescent="0.25">
      <c r="A162" s="89"/>
      <c r="B162" s="32" t="s">
        <v>25</v>
      </c>
      <c r="C162" s="22">
        <f>C155*D155*(C150/D148)</f>
        <v>0</v>
      </c>
      <c r="D162" s="20"/>
      <c r="E162" s="34"/>
    </row>
    <row r="163" spans="1:5" x14ac:dyDescent="0.25">
      <c r="A163" s="89"/>
      <c r="B163" s="27"/>
      <c r="C163" s="20"/>
      <c r="D163" s="20"/>
      <c r="E163" s="34"/>
    </row>
    <row r="164" spans="1:5" ht="16.8" x14ac:dyDescent="0.3">
      <c r="A164" s="89"/>
      <c r="B164" s="28" t="s">
        <v>41</v>
      </c>
      <c r="C164" s="20"/>
      <c r="D164" s="20"/>
      <c r="E164" s="34"/>
    </row>
    <row r="165" spans="1:5" x14ac:dyDescent="0.25">
      <c r="A165" s="89"/>
      <c r="B165" s="27"/>
      <c r="C165" s="20"/>
      <c r="D165" s="20"/>
      <c r="E165" s="34"/>
    </row>
    <row r="166" spans="1:5" x14ac:dyDescent="0.25">
      <c r="A166" s="89"/>
      <c r="B166" s="20" t="s">
        <v>12</v>
      </c>
      <c r="C166" s="20" t="s">
        <v>13</v>
      </c>
      <c r="D166" s="20" t="s">
        <v>6</v>
      </c>
      <c r="E166" s="35" t="s">
        <v>17</v>
      </c>
    </row>
    <row r="167" spans="1:5" ht="14.4" thickBot="1" x14ac:dyDescent="0.3">
      <c r="A167" s="90"/>
      <c r="B167" s="40">
        <v>27.5</v>
      </c>
      <c r="C167" s="41">
        <f>(D160*3*B167)/7.5</f>
        <v>0</v>
      </c>
      <c r="D167" s="41">
        <f>(E167/20)-C167</f>
        <v>0</v>
      </c>
      <c r="E167" s="42">
        <f>'Transfection calculator'!B63*20000</f>
        <v>0</v>
      </c>
    </row>
    <row r="168" spans="1:5" ht="15" thickBot="1" x14ac:dyDescent="0.8"/>
    <row r="169" spans="1:5" ht="14.4" x14ac:dyDescent="0.25">
      <c r="A169" s="88" t="s">
        <v>21</v>
      </c>
      <c r="B169" s="91" t="s">
        <v>27</v>
      </c>
      <c r="C169" s="91"/>
      <c r="D169" s="91"/>
      <c r="E169" s="92"/>
    </row>
    <row r="170" spans="1:5" ht="14.4" x14ac:dyDescent="0.25">
      <c r="A170" s="89"/>
      <c r="B170" s="30"/>
      <c r="C170" s="30"/>
      <c r="D170" s="30"/>
      <c r="E170" s="33"/>
    </row>
    <row r="171" spans="1:5" x14ac:dyDescent="0.25">
      <c r="A171" s="89"/>
      <c r="B171" s="13"/>
      <c r="C171" s="20" t="s">
        <v>5</v>
      </c>
      <c r="D171" s="20" t="s">
        <v>1</v>
      </c>
      <c r="E171" s="34"/>
    </row>
    <row r="172" spans="1:5" x14ac:dyDescent="0.25">
      <c r="A172" s="89"/>
      <c r="B172" s="32" t="s">
        <v>2</v>
      </c>
      <c r="C172" s="20">
        <v>1</v>
      </c>
      <c r="D172" s="20">
        <f>SUM(C172:C174)</f>
        <v>7</v>
      </c>
      <c r="E172" s="34"/>
    </row>
    <row r="173" spans="1:5" x14ac:dyDescent="0.25">
      <c r="A173" s="89"/>
      <c r="B173" s="32" t="s">
        <v>26</v>
      </c>
      <c r="C173" s="20">
        <v>4</v>
      </c>
      <c r="D173" s="27"/>
      <c r="E173" s="34"/>
    </row>
    <row r="174" spans="1:5" x14ac:dyDescent="0.25">
      <c r="A174" s="89"/>
      <c r="B174" s="32" t="s">
        <v>25</v>
      </c>
      <c r="C174" s="20">
        <v>2</v>
      </c>
      <c r="D174" s="20"/>
      <c r="E174" s="35"/>
    </row>
    <row r="175" spans="1:5" x14ac:dyDescent="0.25">
      <c r="A175" s="89"/>
      <c r="B175" s="27"/>
      <c r="C175" s="27"/>
      <c r="D175" s="20"/>
      <c r="E175" s="36"/>
    </row>
    <row r="176" spans="1:5" ht="14.4" x14ac:dyDescent="0.25">
      <c r="A176" s="89"/>
      <c r="B176" s="93" t="s">
        <v>42</v>
      </c>
      <c r="C176" s="93"/>
      <c r="D176" s="93"/>
      <c r="E176" s="94"/>
    </row>
    <row r="177" spans="1:5" x14ac:dyDescent="0.25">
      <c r="A177" s="89"/>
      <c r="B177" s="27"/>
      <c r="C177" s="27"/>
      <c r="D177" s="27"/>
      <c r="E177" s="37"/>
    </row>
    <row r="178" spans="1:5" ht="16.2" x14ac:dyDescent="0.25">
      <c r="A178" s="89"/>
      <c r="B178" s="27"/>
      <c r="C178" s="20" t="s">
        <v>22</v>
      </c>
      <c r="D178" s="20" t="s">
        <v>23</v>
      </c>
      <c r="E178" s="37"/>
    </row>
    <row r="179" spans="1:5" x14ac:dyDescent="0.25">
      <c r="A179" s="89"/>
      <c r="B179" s="27"/>
      <c r="C179" s="20">
        <v>0.26269999999999999</v>
      </c>
      <c r="D179" s="20">
        <f>'Transfection calculator'!B72*152</f>
        <v>0</v>
      </c>
      <c r="E179" s="38"/>
    </row>
    <row r="180" spans="1:5" x14ac:dyDescent="0.25">
      <c r="A180" s="89"/>
      <c r="B180" s="27"/>
      <c r="C180" s="27"/>
      <c r="D180" s="27"/>
      <c r="E180" s="39"/>
    </row>
    <row r="181" spans="1:5" ht="14.4" x14ac:dyDescent="0.25">
      <c r="A181" s="89"/>
      <c r="B181" s="86" t="s">
        <v>38</v>
      </c>
      <c r="C181" s="86"/>
      <c r="D181" s="86"/>
      <c r="E181" s="87"/>
    </row>
    <row r="182" spans="1:5" x14ac:dyDescent="0.25">
      <c r="A182" s="89"/>
      <c r="B182" s="27"/>
      <c r="C182" s="27"/>
      <c r="D182" s="27"/>
      <c r="E182" s="34"/>
    </row>
    <row r="183" spans="1:5" x14ac:dyDescent="0.25">
      <c r="A183" s="89"/>
      <c r="B183" s="27"/>
      <c r="C183" s="20" t="s">
        <v>0</v>
      </c>
      <c r="D183" s="20" t="s">
        <v>3</v>
      </c>
      <c r="E183" s="34"/>
    </row>
    <row r="184" spans="1:5" x14ac:dyDescent="0.25">
      <c r="A184" s="89"/>
      <c r="B184" s="32" t="s">
        <v>2</v>
      </c>
      <c r="C184" s="22">
        <f>C179*D179*(C172/D172)</f>
        <v>0</v>
      </c>
      <c r="D184" s="22">
        <f>SUM(C184:C186)</f>
        <v>0</v>
      </c>
      <c r="E184" s="34"/>
    </row>
    <row r="185" spans="1:5" x14ac:dyDescent="0.25">
      <c r="A185" s="89"/>
      <c r="B185" s="32" t="s">
        <v>26</v>
      </c>
      <c r="C185" s="22">
        <f>C179*D179*(C173/D172)</f>
        <v>0</v>
      </c>
      <c r="D185" s="11"/>
      <c r="E185" s="34"/>
    </row>
    <row r="186" spans="1:5" x14ac:dyDescent="0.25">
      <c r="A186" s="89"/>
      <c r="B186" s="32" t="s">
        <v>25</v>
      </c>
      <c r="C186" s="22">
        <f>C179*D179*(C174/D172)</f>
        <v>0</v>
      </c>
      <c r="D186" s="20"/>
      <c r="E186" s="34"/>
    </row>
    <row r="187" spans="1:5" x14ac:dyDescent="0.25">
      <c r="A187" s="89"/>
      <c r="B187" s="27"/>
      <c r="C187" s="20"/>
      <c r="D187" s="20"/>
      <c r="E187" s="34"/>
    </row>
    <row r="188" spans="1:5" ht="16.8" x14ac:dyDescent="0.3">
      <c r="A188" s="89"/>
      <c r="B188" s="28" t="s">
        <v>41</v>
      </c>
      <c r="C188" s="20"/>
      <c r="D188" s="20"/>
      <c r="E188" s="34"/>
    </row>
    <row r="189" spans="1:5" x14ac:dyDescent="0.25">
      <c r="A189" s="89"/>
      <c r="B189" s="27"/>
      <c r="C189" s="20"/>
      <c r="D189" s="20"/>
      <c r="E189" s="34"/>
    </row>
    <row r="190" spans="1:5" x14ac:dyDescent="0.25">
      <c r="A190" s="89"/>
      <c r="B190" s="20" t="s">
        <v>12</v>
      </c>
      <c r="C190" s="20" t="s">
        <v>13</v>
      </c>
      <c r="D190" s="20" t="s">
        <v>6</v>
      </c>
      <c r="E190" s="35" t="s">
        <v>17</v>
      </c>
    </row>
    <row r="191" spans="1:5" ht="14.4" thickBot="1" x14ac:dyDescent="0.3">
      <c r="A191" s="90"/>
      <c r="B191" s="40">
        <v>27.5</v>
      </c>
      <c r="C191" s="41">
        <f>(D184*3*B191)/7.5</f>
        <v>0</v>
      </c>
      <c r="D191" s="41">
        <f>(E191/20)-C191</f>
        <v>0</v>
      </c>
      <c r="E191" s="42">
        <f>'Transfection calculator'!B72*20000</f>
        <v>0</v>
      </c>
    </row>
  </sheetData>
  <mergeCells count="32">
    <mergeCell ref="A145:A167"/>
    <mergeCell ref="B145:E145"/>
    <mergeCell ref="B152:E152"/>
    <mergeCell ref="B157:E157"/>
    <mergeCell ref="A169:A191"/>
    <mergeCell ref="B169:E169"/>
    <mergeCell ref="B176:E176"/>
    <mergeCell ref="B181:E181"/>
    <mergeCell ref="A97:A119"/>
    <mergeCell ref="B97:E97"/>
    <mergeCell ref="B104:E104"/>
    <mergeCell ref="B109:E109"/>
    <mergeCell ref="A121:A143"/>
    <mergeCell ref="B121:E121"/>
    <mergeCell ref="B128:E128"/>
    <mergeCell ref="B133:E133"/>
    <mergeCell ref="A49:A71"/>
    <mergeCell ref="B49:E49"/>
    <mergeCell ref="B56:E56"/>
    <mergeCell ref="B61:E61"/>
    <mergeCell ref="A73:A95"/>
    <mergeCell ref="B73:E73"/>
    <mergeCell ref="B80:E80"/>
    <mergeCell ref="B85:E85"/>
    <mergeCell ref="B13:E13"/>
    <mergeCell ref="A25:A47"/>
    <mergeCell ref="B25:E25"/>
    <mergeCell ref="B32:E32"/>
    <mergeCell ref="B37:E37"/>
    <mergeCell ref="A1:A23"/>
    <mergeCell ref="B8:E8"/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Transfection calculator</vt:lpstr>
      <vt:lpstr>Detailed calculations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Kerry Doyle</cp:lastModifiedBy>
  <cp:lastPrinted>2017-07-30T01:46:54Z</cp:lastPrinted>
  <dcterms:created xsi:type="dcterms:W3CDTF">2017-07-29T21:21:38Z</dcterms:created>
  <dcterms:modified xsi:type="dcterms:W3CDTF">2018-12-07T22:21:52Z</dcterms:modified>
</cp:coreProperties>
</file>