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tors/Desktop/"/>
    </mc:Choice>
  </mc:AlternateContent>
  <xr:revisionPtr revIDLastSave="0" documentId="13_ncr:1_{75F59E8A-BA96-714F-97C9-59AA34AEB899}" xr6:coauthVersionLast="47" xr6:coauthVersionMax="47" xr10:uidLastSave="{00000000-0000-0000-0000-000000000000}"/>
  <bookViews>
    <workbookView xWindow="1000" yWindow="460" windowWidth="33940" windowHeight="16080" activeTab="14" xr2:uid="{54944976-4C8E-5E4D-9CAC-12DD07CEF85D}"/>
  </bookViews>
  <sheets>
    <sheet name="Ch3-T1" sheetId="8" r:id="rId1"/>
    <sheet name="Ch3-T2" sheetId="1" r:id="rId2"/>
    <sheet name="Ch3-T3" sheetId="3" r:id="rId3"/>
    <sheet name="Ch3-T4" sheetId="4" r:id="rId4"/>
    <sheet name="Ch3-T5" sheetId="5" r:id="rId5"/>
    <sheet name="Ch3-T6" sheetId="6" r:id="rId6"/>
    <sheet name="Ch3-T7" sheetId="7" r:id="rId7"/>
    <sheet name="Ch3-T8" sheetId="12" r:id="rId8"/>
    <sheet name="Ch3-T9" sheetId="16" r:id="rId9"/>
    <sheet name="Ch3-T10" sheetId="15" r:id="rId10"/>
    <sheet name="Ch3-T11" sheetId="17" r:id="rId11"/>
    <sheet name="Ch3-T12" sheetId="18" r:id="rId12"/>
    <sheet name="Ch3-T13" sheetId="9" r:id="rId13"/>
    <sheet name="Ch3-T14" sheetId="11" r:id="rId14"/>
    <sheet name="Ch3-T15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8" l="1"/>
  <c r="M16" i="18"/>
  <c r="L16" i="18"/>
  <c r="K16" i="18"/>
  <c r="I16" i="18"/>
  <c r="H16" i="18"/>
  <c r="G16" i="18"/>
  <c r="L5" i="16"/>
  <c r="O39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8" i="16"/>
  <c r="N38" i="16"/>
  <c r="M38" i="16"/>
  <c r="L38" i="16"/>
  <c r="K38" i="16"/>
  <c r="J38" i="16"/>
  <c r="I38" i="16"/>
  <c r="H38" i="16"/>
  <c r="G38" i="16"/>
  <c r="F38" i="16"/>
  <c r="E38" i="16"/>
  <c r="D38" i="16"/>
  <c r="C38" i="16"/>
  <c r="O37" i="16"/>
  <c r="N37" i="16"/>
  <c r="M37" i="16"/>
  <c r="L37" i="16"/>
  <c r="K37" i="16"/>
  <c r="J37" i="16"/>
  <c r="I37" i="16"/>
  <c r="H37" i="16"/>
  <c r="G37" i="16"/>
  <c r="F37" i="16"/>
  <c r="E37" i="16"/>
  <c r="D37" i="16"/>
  <c r="C37" i="16"/>
  <c r="O36" i="16"/>
  <c r="N36" i="16"/>
  <c r="M36" i="16"/>
  <c r="L36" i="16"/>
  <c r="K36" i="16"/>
  <c r="J36" i="16"/>
  <c r="I36" i="16"/>
  <c r="H36" i="16"/>
  <c r="G36" i="16"/>
  <c r="F36" i="16"/>
  <c r="E36" i="16"/>
  <c r="D36" i="16"/>
  <c r="C36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O33" i="16"/>
  <c r="N33" i="16"/>
  <c r="M33" i="16"/>
  <c r="L33" i="16"/>
  <c r="K33" i="16"/>
  <c r="J33" i="16"/>
  <c r="I33" i="16"/>
  <c r="H33" i="16"/>
  <c r="G33" i="16"/>
  <c r="F33" i="16"/>
  <c r="E33" i="16"/>
  <c r="D33" i="16"/>
  <c r="C33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O31" i="16"/>
  <c r="N31" i="16"/>
  <c r="M31" i="16"/>
  <c r="L31" i="16"/>
  <c r="K31" i="16"/>
  <c r="J31" i="16"/>
  <c r="I31" i="16"/>
  <c r="H31" i="16"/>
  <c r="G31" i="16"/>
  <c r="F31" i="16"/>
  <c r="E31" i="16"/>
  <c r="D31" i="16"/>
  <c r="C31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O26" i="16"/>
  <c r="N26" i="16"/>
  <c r="M26" i="16"/>
  <c r="L26" i="16"/>
  <c r="K26" i="16"/>
  <c r="J26" i="16"/>
  <c r="I26" i="16"/>
  <c r="H26" i="16"/>
  <c r="G26" i="16"/>
  <c r="F26" i="16"/>
  <c r="E26" i="16"/>
  <c r="D26" i="16"/>
  <c r="C26" i="16"/>
  <c r="O25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O24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O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O15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O12" i="16"/>
  <c r="N12" i="16"/>
  <c r="M12" i="16"/>
  <c r="L12" i="16"/>
  <c r="K12" i="16"/>
  <c r="J12" i="16"/>
  <c r="I12" i="16"/>
  <c r="H12" i="16"/>
  <c r="G12" i="16"/>
  <c r="F12" i="16"/>
  <c r="E12" i="16"/>
  <c r="D12" i="16"/>
  <c r="C12" i="16"/>
  <c r="O11" i="16"/>
  <c r="N11" i="16"/>
  <c r="M11" i="16"/>
  <c r="L11" i="16"/>
  <c r="K11" i="16"/>
  <c r="J11" i="16"/>
  <c r="I11" i="16"/>
  <c r="H11" i="16"/>
  <c r="G11" i="16"/>
  <c r="F11" i="16"/>
  <c r="E11" i="16"/>
  <c r="D11" i="16"/>
  <c r="C11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O8" i="16"/>
  <c r="N8" i="16"/>
  <c r="M8" i="16"/>
  <c r="L8" i="16"/>
  <c r="K8" i="16"/>
  <c r="J8" i="16"/>
  <c r="I8" i="16"/>
  <c r="H8" i="16"/>
  <c r="G8" i="16"/>
  <c r="F8" i="16"/>
  <c r="E8" i="16"/>
  <c r="D8" i="16"/>
  <c r="C8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O5" i="16"/>
  <c r="N5" i="16"/>
  <c r="M5" i="16"/>
  <c r="K5" i="16"/>
  <c r="J5" i="16"/>
  <c r="I5" i="16"/>
  <c r="H5" i="16"/>
  <c r="G5" i="16"/>
  <c r="F5" i="16"/>
  <c r="E5" i="16"/>
  <c r="D5" i="16"/>
  <c r="C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E34" i="12" l="1"/>
  <c r="E30" i="12" l="1"/>
  <c r="E17" i="12"/>
  <c r="E7" i="12"/>
  <c r="D7" i="12"/>
  <c r="D34" i="12" l="1"/>
  <c r="D30" i="12"/>
  <c r="D17" i="12"/>
  <c r="C22" i="1" l="1"/>
  <c r="D22" i="1"/>
  <c r="E22" i="1"/>
  <c r="F22" i="1"/>
  <c r="G22" i="1"/>
  <c r="H22" i="1"/>
  <c r="J22" i="1"/>
  <c r="K22" i="1"/>
  <c r="M22" i="1"/>
  <c r="N22" i="1"/>
  <c r="P22" i="1"/>
  <c r="Q22" i="1"/>
  <c r="R22" i="1"/>
  <c r="T22" i="1"/>
  <c r="U22" i="1"/>
  <c r="W22" i="1"/>
  <c r="X22" i="1"/>
  <c r="Z22" i="1"/>
  <c r="B22" i="1"/>
  <c r="B22" i="7" l="1"/>
  <c r="G22" i="7"/>
  <c r="E22" i="7"/>
  <c r="H22" i="7"/>
  <c r="C22" i="7"/>
</calcChain>
</file>

<file path=xl/sharedStrings.xml><?xml version="1.0" encoding="utf-8"?>
<sst xmlns="http://schemas.openxmlformats.org/spreadsheetml/2006/main" count="1079" uniqueCount="423">
  <si>
    <t>Sample</t>
  </si>
  <si>
    <t>MgO</t>
  </si>
  <si>
    <t>CaO</t>
  </si>
  <si>
    <t>FeO</t>
  </si>
  <si>
    <t>MnO</t>
  </si>
  <si>
    <t>ADG-38</t>
  </si>
  <si>
    <t>ADG-74</t>
  </si>
  <si>
    <t>ADG-4</t>
  </si>
  <si>
    <t>ADG-73</t>
  </si>
  <si>
    <t>ADG-82-5</t>
  </si>
  <si>
    <t>ADG-6</t>
  </si>
  <si>
    <t>ADG-CB-1</t>
  </si>
  <si>
    <t>ADG-26</t>
  </si>
  <si>
    <t>ADG-82-18</t>
  </si>
  <si>
    <t>ADG-82-1</t>
  </si>
  <si>
    <t>ADG-8</t>
  </si>
  <si>
    <t>Olivine clinopyroxenite</t>
  </si>
  <si>
    <t>ADG-82-15</t>
  </si>
  <si>
    <t>ADG-DR</t>
  </si>
  <si>
    <t>ADG-82-3</t>
  </si>
  <si>
    <t>Wehrlite</t>
  </si>
  <si>
    <t>ADG-42</t>
  </si>
  <si>
    <t>ADG-82-17</t>
  </si>
  <si>
    <t>ADG-82-21</t>
  </si>
  <si>
    <t>Dunite</t>
  </si>
  <si>
    <t>ADG-82-2</t>
  </si>
  <si>
    <t>ADG-CB-9</t>
  </si>
  <si>
    <t>Mg#</t>
  </si>
  <si>
    <t>2σ</t>
  </si>
  <si>
    <t xml:space="preserve">Sample </t>
  </si>
  <si>
    <t>Magnetite</t>
  </si>
  <si>
    <t>ADG-52</t>
  </si>
  <si>
    <t>ADG-CB-7</t>
  </si>
  <si>
    <t>ADG-32</t>
  </si>
  <si>
    <t>ADG-CB-8</t>
  </si>
  <si>
    <t>ADG-CB-5</t>
  </si>
  <si>
    <t>ADG-33</t>
  </si>
  <si>
    <t>ADG-10</t>
  </si>
  <si>
    <t>ADG-35</t>
  </si>
  <si>
    <t>ADG-30</t>
  </si>
  <si>
    <t>ADG-63</t>
  </si>
  <si>
    <t>n</t>
  </si>
  <si>
    <t>NiO</t>
  </si>
  <si>
    <t xml:space="preserve">2σ </t>
  </si>
  <si>
    <t>Core averages</t>
  </si>
  <si>
    <t>n.d.</t>
  </si>
  <si>
    <t>F</t>
  </si>
  <si>
    <t>Cl</t>
  </si>
  <si>
    <t>Cs</t>
  </si>
  <si>
    <t>Rb</t>
  </si>
  <si>
    <t>Ba</t>
  </si>
  <si>
    <t>Th</t>
  </si>
  <si>
    <t>U</t>
  </si>
  <si>
    <t>Ta</t>
  </si>
  <si>
    <t>Nb</t>
  </si>
  <si>
    <t>La</t>
  </si>
  <si>
    <t>Ce</t>
  </si>
  <si>
    <t>Pb</t>
  </si>
  <si>
    <t>Pr</t>
  </si>
  <si>
    <t>Sr</t>
  </si>
  <si>
    <t>Nd</t>
  </si>
  <si>
    <t>Zr</t>
  </si>
  <si>
    <t>Hf</t>
  </si>
  <si>
    <t>Sm</t>
  </si>
  <si>
    <t>Eu</t>
  </si>
  <si>
    <t>Gd</t>
  </si>
  <si>
    <t>Tb</t>
  </si>
  <si>
    <t>Dy</t>
  </si>
  <si>
    <t>Y</t>
  </si>
  <si>
    <t>Ho</t>
  </si>
  <si>
    <t>Er</t>
  </si>
  <si>
    <t>Tm</t>
  </si>
  <si>
    <t>Yb</t>
  </si>
  <si>
    <t>Lu</t>
  </si>
  <si>
    <t>ppm</t>
  </si>
  <si>
    <t>wt.%</t>
  </si>
  <si>
    <t>ZnO</t>
  </si>
  <si>
    <t>Cr#</t>
  </si>
  <si>
    <t>vial 18</t>
  </si>
  <si>
    <t>vial 5</t>
  </si>
  <si>
    <t>vial 16</t>
  </si>
  <si>
    <t>vial 11</t>
  </si>
  <si>
    <t>vial 13</t>
  </si>
  <si>
    <t>vial 2</t>
  </si>
  <si>
    <t>vial 14</t>
  </si>
  <si>
    <t>vial 9</t>
  </si>
  <si>
    <t>vial 12</t>
  </si>
  <si>
    <t>vial 7</t>
  </si>
  <si>
    <t>Vial</t>
  </si>
  <si>
    <t>vial 8</t>
  </si>
  <si>
    <t>ADAG-81-2</t>
  </si>
  <si>
    <t>ADAG-81-4</t>
  </si>
  <si>
    <t>ADAG-81-7</t>
  </si>
  <si>
    <t>ADAG-81-7A</t>
  </si>
  <si>
    <t>ADAG-81-8</t>
  </si>
  <si>
    <t>SiO2</t>
  </si>
  <si>
    <t>TiO2</t>
  </si>
  <si>
    <t>Al2O3</t>
  </si>
  <si>
    <t>Na2O</t>
  </si>
  <si>
    <t>K2O</t>
  </si>
  <si>
    <t>P2O5</t>
  </si>
  <si>
    <t>Sc</t>
  </si>
  <si>
    <t>Cr</t>
  </si>
  <si>
    <t>Ni</t>
  </si>
  <si>
    <t>Co</t>
  </si>
  <si>
    <t>FeOT</t>
  </si>
  <si>
    <t xml:space="preserve">Basaltic andesite </t>
  </si>
  <si>
    <t xml:space="preserve">LOI </t>
  </si>
  <si>
    <t xml:space="preserve">Total </t>
  </si>
  <si>
    <t>V</t>
  </si>
  <si>
    <t>Err</t>
  </si>
  <si>
    <t>Hornblendite</t>
  </si>
  <si>
    <t>[1]</t>
  </si>
  <si>
    <t>[2]</t>
  </si>
  <si>
    <t>[1] This study</t>
  </si>
  <si>
    <t>Spinel</t>
  </si>
  <si>
    <t>Trace elements (ppm)</t>
  </si>
  <si>
    <t>Major elements (wt.%)</t>
  </si>
  <si>
    <t>Major element source</t>
  </si>
  <si>
    <t>Major and trace element source</t>
  </si>
  <si>
    <t>Major (+trace) element source</t>
  </si>
  <si>
    <r>
      <t>δ</t>
    </r>
    <r>
      <rPr>
        <vertAlign val="superscript"/>
        <sz val="12"/>
        <color theme="1"/>
        <rFont val="Times New Roman"/>
        <family val="1"/>
      </rPr>
      <t>56</t>
    </r>
    <r>
      <rPr>
        <sz val="12"/>
        <color theme="1"/>
        <rFont val="Times New Roman"/>
        <family val="1"/>
      </rPr>
      <t>Fe</t>
    </r>
  </si>
  <si>
    <r>
      <t>δ</t>
    </r>
    <r>
      <rPr>
        <vertAlign val="superscript"/>
        <sz val="12"/>
        <color theme="1"/>
        <rFont val="Times New Roman"/>
        <family val="1"/>
      </rPr>
      <t>57</t>
    </r>
    <r>
      <rPr>
        <sz val="12"/>
        <color theme="1"/>
        <rFont val="Times New Roman"/>
        <family val="1"/>
      </rPr>
      <t>Fe</t>
    </r>
  </si>
  <si>
    <r>
      <t>SiO</t>
    </r>
    <r>
      <rPr>
        <vertAlign val="subscript"/>
        <sz val="12"/>
        <color rgb="FF000000"/>
        <rFont val="Times New Roman"/>
        <family val="1"/>
      </rPr>
      <t>2</t>
    </r>
  </si>
  <si>
    <r>
      <t>TiO</t>
    </r>
    <r>
      <rPr>
        <vertAlign val="subscript"/>
        <sz val="12"/>
        <color rgb="FF000000"/>
        <rFont val="Times New Roman"/>
        <family val="1"/>
      </rPr>
      <t>2</t>
    </r>
  </si>
  <si>
    <r>
      <t>Al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</si>
  <si>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Fe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3</t>
    </r>
  </si>
  <si>
    <r>
      <t>Na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</si>
  <si>
    <r>
      <t>K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</si>
  <si>
    <r>
      <t>P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O</t>
    </r>
    <r>
      <rPr>
        <vertAlign val="subscript"/>
        <sz val="12"/>
        <color theme="1"/>
        <rFont val="Times New Roman"/>
        <family val="1"/>
      </rPr>
      <t>5</t>
    </r>
  </si>
  <si>
    <r>
      <t>FeO</t>
    </r>
    <r>
      <rPr>
        <vertAlign val="subscript"/>
        <sz val="12"/>
        <color theme="1"/>
        <rFont val="Times New Roman"/>
        <family val="1"/>
      </rPr>
      <t>T</t>
    </r>
  </si>
  <si>
    <r>
      <t>Cr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</si>
  <si>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t>Lithology</t>
  </si>
  <si>
    <t>Olivine</t>
  </si>
  <si>
    <t>wehrlite</t>
  </si>
  <si>
    <t>trace</t>
  </si>
  <si>
    <t>olivine clinopyroxenite</t>
  </si>
  <si>
    <t>clinopyroxenite</t>
  </si>
  <si>
    <t>amphibole gabbro</t>
  </si>
  <si>
    <t>hornblendite</t>
  </si>
  <si>
    <t>Amphibole</t>
  </si>
  <si>
    <t>Plagioclase</t>
  </si>
  <si>
    <t>[3]</t>
  </si>
  <si>
    <t>[3] Kay and Kay (1985)</t>
  </si>
  <si>
    <t>[4] Kay and Kay (1994)</t>
  </si>
  <si>
    <t>[4]</t>
  </si>
  <si>
    <t>Fe+3/FeT</t>
  </si>
  <si>
    <t>Uncertainty</t>
  </si>
  <si>
    <t>Roskosz et al (2015)</t>
  </si>
  <si>
    <t>Dauphas et al. (2012)</t>
  </si>
  <si>
    <t>Polyakov et al (2007)</t>
  </si>
  <si>
    <t>&lt;F&gt; (N/m)</t>
  </si>
  <si>
    <t>Reference</t>
  </si>
  <si>
    <t>Phase</t>
  </si>
  <si>
    <t>Method</t>
  </si>
  <si>
    <t>NRIXS</t>
  </si>
  <si>
    <t xml:space="preserve">Experimental </t>
  </si>
  <si>
    <t>Sossi and O’Neill (2017)</t>
  </si>
  <si>
    <t>224 - 292</t>
  </si>
  <si>
    <t>Major element data source</t>
  </si>
  <si>
    <t>Fayalite</t>
  </si>
  <si>
    <t>134 - 178</t>
  </si>
  <si>
    <t>ab initio</t>
  </si>
  <si>
    <t>Nie et al (2021)</t>
  </si>
  <si>
    <t>Dauphas et al (2012)</t>
  </si>
  <si>
    <t>Date</t>
  </si>
  <si>
    <t>This study</t>
  </si>
  <si>
    <r>
      <rPr>
        <vertAlign val="superscript"/>
        <sz val="12"/>
        <color theme="1"/>
        <rFont val="Times Roman"/>
      </rPr>
      <t>1</t>
    </r>
    <r>
      <rPr>
        <sz val="12"/>
        <color theme="1"/>
        <rFont val="Times Roman"/>
      </rPr>
      <t>Craddock and Dauphas (2010)</t>
    </r>
  </si>
  <si>
    <t xml:space="preserve">Forsterite </t>
  </si>
  <si>
    <t>Diopside</t>
  </si>
  <si>
    <t>Pargasite</t>
  </si>
  <si>
    <t>Anorthite</t>
  </si>
  <si>
    <r>
      <t>Density (g/cm</t>
    </r>
    <r>
      <rPr>
        <b/>
        <vertAlign val="super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)</t>
    </r>
  </si>
  <si>
    <t xml:space="preserve">Spinel </t>
  </si>
  <si>
    <r>
      <t>% 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* </t>
    </r>
  </si>
  <si>
    <t>σ</t>
  </si>
  <si>
    <t>BCR-2</t>
  </si>
  <si>
    <t>BHVO-2</t>
  </si>
  <si>
    <t>AGV-2</t>
  </si>
  <si>
    <t>COQ-1</t>
  </si>
  <si>
    <t>ave.</t>
  </si>
  <si>
    <r>
      <t>Liturature value</t>
    </r>
    <r>
      <rPr>
        <b/>
        <vertAlign val="superscript"/>
        <sz val="12"/>
        <color theme="1"/>
        <rFont val="Times New Roman"/>
        <family val="1"/>
      </rPr>
      <t>1</t>
    </r>
  </si>
  <si>
    <r>
      <t>δ</t>
    </r>
    <r>
      <rPr>
        <b/>
        <vertAlign val="superscript"/>
        <sz val="12"/>
        <color theme="1"/>
        <rFont val="Times New Roman"/>
        <family val="1"/>
      </rPr>
      <t>56</t>
    </r>
    <r>
      <rPr>
        <b/>
        <sz val="12"/>
        <color theme="1"/>
        <rFont val="Times New Roman"/>
        <family val="1"/>
      </rPr>
      <t>Fe</t>
    </r>
  </si>
  <si>
    <r>
      <t>Err</t>
    </r>
    <r>
      <rPr>
        <b/>
        <vertAlign val="subscript"/>
        <sz val="12"/>
        <color theme="1"/>
        <rFont val="Times New Roman"/>
        <family val="1"/>
      </rPr>
      <t>sample</t>
    </r>
  </si>
  <si>
    <r>
      <t>Err</t>
    </r>
    <r>
      <rPr>
        <b/>
        <vertAlign val="subscript"/>
        <sz val="12"/>
        <color theme="1"/>
        <rFont val="Times New Roman"/>
        <family val="1"/>
      </rPr>
      <t>std.</t>
    </r>
  </si>
  <si>
    <t>Data are from Sosa et al. (2023)</t>
  </si>
  <si>
    <t>[2] Sosa et al. (2023)</t>
  </si>
  <si>
    <t>Cpx</t>
  </si>
  <si>
    <t>Opx</t>
  </si>
  <si>
    <r>
      <t>*Percent of 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for bulk xenoliths held by olivine for each sample, calculated from modal abundances and mineral chemistry. The mineral densities used in these calculations are given in Table S12</t>
    </r>
  </si>
  <si>
    <r>
      <t>*Percent of 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for bulk xenoliths held by clinopyroxene for each sample, calculated from modal abundances and mineral chemistry. The mineral densities used in these calculations are given in Table S12</t>
    </r>
  </si>
  <si>
    <r>
      <t>*Percent of 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for bulk xenoliths held by amphibole for each sample, calculated from modal abundances and mineral chemistry. The mineral densities used in these calculations are given in Table S12</t>
    </r>
  </si>
  <si>
    <r>
      <t>*Percent of FeO</t>
    </r>
    <r>
      <rPr>
        <vertAlign val="subscript"/>
        <sz val="12"/>
        <color theme="1"/>
        <rFont val="Times New Roman"/>
        <family val="1"/>
      </rPr>
      <t>T</t>
    </r>
    <r>
      <rPr>
        <sz val="12"/>
        <color theme="1"/>
        <rFont val="Times New Roman"/>
        <family val="1"/>
      </rPr>
      <t xml:space="preserve"> for bulk xenoliths held by spinel or magnetite for each sample, calculated from modal abundances and mineral chemistry. The mineral densities used in these calculations are given in Table S12</t>
    </r>
  </si>
  <si>
    <r>
      <t>V</t>
    </r>
    <r>
      <rPr>
        <vertAlign val="subscript"/>
        <sz val="12"/>
        <color rgb="FF000000"/>
        <rFont val="Times New Roman"/>
        <family val="1"/>
      </rPr>
      <t>2</t>
    </r>
    <r>
      <rPr>
        <sz val="12"/>
        <color rgb="FF000000"/>
        <rFont val="Times New Roman"/>
        <family val="1"/>
      </rPr>
      <t>O</t>
    </r>
    <r>
      <rPr>
        <vertAlign val="subscript"/>
        <sz val="12"/>
        <color rgb="FF000000"/>
        <rFont val="Times New Roman"/>
        <family val="1"/>
      </rPr>
      <t>3</t>
    </r>
  </si>
  <si>
    <r>
      <t>Spinel: Fe</t>
    </r>
    <r>
      <rPr>
        <vertAlign val="superscript"/>
        <sz val="12"/>
        <color theme="1"/>
        <rFont val="Times New Roman"/>
        <family val="1"/>
      </rPr>
      <t>+2</t>
    </r>
    <r>
      <rPr>
        <sz val="12"/>
        <color theme="1"/>
        <rFont val="Times New Roman"/>
        <family val="1"/>
      </rPr>
      <t xml:space="preserve"> in MgFeAl</t>
    </r>
  </si>
  <si>
    <r>
      <t>Spinel: Fe</t>
    </r>
    <r>
      <rPr>
        <vertAlign val="superscript"/>
        <sz val="12"/>
        <color theme="1"/>
        <rFont val="Times New Roman"/>
        <family val="1"/>
      </rPr>
      <t>+3</t>
    </r>
    <r>
      <rPr>
        <sz val="12"/>
        <color theme="1"/>
        <rFont val="Times New Roman"/>
        <family val="1"/>
      </rPr>
      <t xml:space="preserve"> in MgFeAl</t>
    </r>
  </si>
  <si>
    <r>
      <t>Olivine (Fo</t>
    </r>
    <r>
      <rPr>
        <vertAlign val="subscript"/>
        <sz val="12"/>
        <color theme="1"/>
        <rFont val="Times New Roman"/>
        <family val="1"/>
      </rPr>
      <t>82</t>
    </r>
    <r>
      <rPr>
        <sz val="12"/>
        <color theme="1"/>
        <rFont val="Times New Roman"/>
        <family val="1"/>
      </rPr>
      <t>)</t>
    </r>
  </si>
  <si>
    <t>Oxide % - Detection Limit Considered</t>
  </si>
  <si>
    <t>Oxide % - Raw data</t>
  </si>
  <si>
    <t>Detection limit</t>
  </si>
  <si>
    <t>Percentage error</t>
  </si>
  <si>
    <t>EMPA point</t>
  </si>
  <si>
    <t xml:space="preserve">MnO  </t>
  </si>
  <si>
    <t xml:space="preserve">MgO  </t>
  </si>
  <si>
    <t xml:space="preserve">CaO  </t>
  </si>
  <si>
    <t xml:space="preserve">F    </t>
  </si>
  <si>
    <t xml:space="preserve">Cl   </t>
  </si>
  <si>
    <t>Total</t>
  </si>
  <si>
    <t>Si</t>
  </si>
  <si>
    <t>Ti</t>
  </si>
  <si>
    <t>Al</t>
  </si>
  <si>
    <t>Fe</t>
  </si>
  <si>
    <t>Mg</t>
  </si>
  <si>
    <t>Ca</t>
  </si>
  <si>
    <t>Na</t>
  </si>
  <si>
    <t>K</t>
  </si>
  <si>
    <t>Mn</t>
  </si>
  <si>
    <t>ADG-CB-1 grain6</t>
  </si>
  <si>
    <t>ADG-82-18 grain10</t>
  </si>
  <si>
    <t>ADG-82-18 grain6</t>
  </si>
  <si>
    <t>ADG-82-18 grain15</t>
  </si>
  <si>
    <t>EMPA spot correlating with SIMS and SMS analyses area</t>
  </si>
  <si>
    <r>
      <t>SiO</t>
    </r>
    <r>
      <rPr>
        <b/>
        <vertAlign val="subscript"/>
        <sz val="12"/>
        <color theme="1"/>
        <rFont val="Times New Roman"/>
        <family val="1"/>
      </rPr>
      <t>2</t>
    </r>
  </si>
  <si>
    <r>
      <t>TiO</t>
    </r>
    <r>
      <rPr>
        <b/>
        <vertAlign val="subscript"/>
        <sz val="12"/>
        <color theme="1"/>
        <rFont val="Times New Roman"/>
        <family val="1"/>
      </rPr>
      <t xml:space="preserve">2 </t>
    </r>
  </si>
  <si>
    <r>
      <t>Al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3</t>
    </r>
  </si>
  <si>
    <r>
      <t>Cr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O</t>
    </r>
    <r>
      <rPr>
        <b/>
        <vertAlign val="subscript"/>
        <sz val="12"/>
        <color theme="1"/>
        <rFont val="Times New Roman"/>
        <family val="1"/>
      </rPr>
      <t>3</t>
    </r>
  </si>
  <si>
    <r>
      <t>FeO</t>
    </r>
    <r>
      <rPr>
        <b/>
        <vertAlign val="subscript"/>
        <sz val="12"/>
        <color theme="1"/>
        <rFont val="Times New Roman"/>
        <family val="1"/>
      </rPr>
      <t>T</t>
    </r>
  </si>
  <si>
    <r>
      <t>Na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O </t>
    </r>
  </si>
  <si>
    <r>
      <t>K</t>
    </r>
    <r>
      <rPr>
        <b/>
        <vertAlign val="sub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 xml:space="preserve">O  </t>
    </r>
  </si>
  <si>
    <t>ADG-CB-1 grain 6</t>
  </si>
  <si>
    <t>ADG-82-18 grain 10</t>
  </si>
  <si>
    <t>ADG-82-18 grain 6</t>
  </si>
  <si>
    <t>ADG-82-18 grain 15</t>
  </si>
  <si>
    <t>Rock type</t>
  </si>
  <si>
    <t>Amph gabbro</t>
  </si>
  <si>
    <t>Spot name</t>
  </si>
  <si>
    <t>ADG-CB-1-G6_1.asc</t>
  </si>
  <si>
    <t>ADG-82-18-G10_1.asc</t>
  </si>
  <si>
    <t>ADG-82-18-G6_1.asc</t>
  </si>
  <si>
    <t>ADG-82-18-G15_1.asc</t>
  </si>
  <si>
    <t>σ (ppm)</t>
  </si>
  <si>
    <t>Raw data</t>
  </si>
  <si>
    <t xml:space="preserve">σ </t>
  </si>
  <si>
    <t>SIMS data hydrogen isotope compositions</t>
  </si>
  <si>
    <t>DH_ADG-CB-1-G6_1.asc</t>
  </si>
  <si>
    <t>DH_ADG-82-18-G6_1.asc</t>
  </si>
  <si>
    <t>DH_ADG-82-18-G15_1.asc</t>
  </si>
  <si>
    <t>σ  (‰)</t>
  </si>
  <si>
    <t>Corrected values ( ‰ relative to SMOW)</t>
  </si>
  <si>
    <t>Reported (‰ relative to SMOW)</t>
  </si>
  <si>
    <t>Internal mass fractionation</t>
  </si>
  <si>
    <t>SMOW - standard mean ocean water</t>
  </si>
  <si>
    <r>
      <t>H</t>
    </r>
    <r>
      <rPr>
        <b/>
        <vertAlign val="subscript"/>
        <sz val="12"/>
        <rFont val="Times New Roman"/>
        <family val="1"/>
      </rPr>
      <t>2</t>
    </r>
    <r>
      <rPr>
        <b/>
        <sz val="12"/>
        <rFont val="Times New Roman"/>
        <family val="1"/>
      </rPr>
      <t>O (ppm)</t>
    </r>
  </si>
  <si>
    <r>
      <t xml:space="preserve"> 17</t>
    </r>
    <r>
      <rPr>
        <b/>
        <sz val="12"/>
        <rFont val="Times New Roman"/>
        <family val="1"/>
      </rPr>
      <t>O/</t>
    </r>
    <r>
      <rPr>
        <b/>
        <vertAlign val="superscript"/>
        <sz val="12"/>
        <rFont val="Times New Roman"/>
        <family val="1"/>
      </rPr>
      <t>18</t>
    </r>
    <r>
      <rPr>
        <b/>
        <sz val="12"/>
        <rFont val="Times New Roman"/>
        <family val="1"/>
      </rPr>
      <t>O Background corrected</t>
    </r>
  </si>
  <si>
    <r>
      <t>12</t>
    </r>
    <r>
      <rPr>
        <b/>
        <sz val="12"/>
        <rFont val="Times New Roman"/>
        <family val="1"/>
      </rPr>
      <t>C/</t>
    </r>
    <r>
      <rPr>
        <b/>
        <vertAlign val="superscript"/>
        <sz val="12"/>
        <rFont val="Times New Roman"/>
        <family val="1"/>
      </rPr>
      <t>18</t>
    </r>
    <r>
      <rPr>
        <b/>
        <sz val="12"/>
        <rFont val="Times New Roman"/>
        <family val="1"/>
      </rPr>
      <t>O</t>
    </r>
  </si>
  <si>
    <r>
      <t>17</t>
    </r>
    <r>
      <rPr>
        <b/>
        <sz val="12"/>
        <rFont val="Times New Roman"/>
        <family val="1"/>
      </rPr>
      <t>O/</t>
    </r>
    <r>
      <rPr>
        <b/>
        <vertAlign val="superscript"/>
        <sz val="12"/>
        <rFont val="Times New Roman"/>
        <family val="1"/>
      </rPr>
      <t>18</t>
    </r>
    <r>
      <rPr>
        <b/>
        <sz val="12"/>
        <rFont val="Times New Roman"/>
        <family val="1"/>
      </rPr>
      <t>O</t>
    </r>
  </si>
  <si>
    <r>
      <t>12</t>
    </r>
    <r>
      <rPr>
        <b/>
        <sz val="12"/>
        <rFont val="Times New Roman"/>
        <family val="1"/>
      </rPr>
      <t>C</t>
    </r>
  </si>
  <si>
    <r>
      <t>17</t>
    </r>
    <r>
      <rPr>
        <b/>
        <sz val="12"/>
        <rFont val="Times New Roman"/>
        <family val="1"/>
      </rPr>
      <t>O</t>
    </r>
  </si>
  <si>
    <r>
      <t>18</t>
    </r>
    <r>
      <rPr>
        <b/>
        <sz val="12"/>
        <rFont val="Times New Roman"/>
        <family val="1"/>
      </rPr>
      <t>O</t>
    </r>
  </si>
  <si>
    <r>
      <t>δ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H (‰)</t>
    </r>
  </si>
  <si>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H/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H</t>
    </r>
  </si>
  <si>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H/</t>
    </r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H</t>
    </r>
  </si>
  <si>
    <r>
      <rPr>
        <b/>
        <vertAlign val="superscript"/>
        <sz val="12"/>
        <color theme="1"/>
        <rFont val="Times New Roman"/>
        <family val="1"/>
      </rPr>
      <t>1</t>
    </r>
    <r>
      <rPr>
        <b/>
        <sz val="12"/>
        <color theme="1"/>
        <rFont val="Times New Roman"/>
        <family val="1"/>
      </rPr>
      <t>H</t>
    </r>
  </si>
  <si>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H</t>
    </r>
  </si>
  <si>
    <r>
      <t>d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H</t>
    </r>
  </si>
  <si>
    <t>a (Å)</t>
  </si>
  <si>
    <t>b (Å)</t>
  </si>
  <si>
    <t>c (Å)</t>
  </si>
  <si>
    <t>alpha (°)</t>
  </si>
  <si>
    <t>beta (°)</t>
  </si>
  <si>
    <t>gamma (°)</t>
  </si>
  <si>
    <r>
      <t>volume (Å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</rPr>
      <t>)</t>
    </r>
  </si>
  <si>
    <t>Ferrous iron</t>
  </si>
  <si>
    <t>M(1)</t>
  </si>
  <si>
    <t>alpha</t>
  </si>
  <si>
    <t>beta</t>
  </si>
  <si>
    <t>gamma</t>
  </si>
  <si>
    <t>asymmetry</t>
  </si>
  <si>
    <t>M(2)</t>
  </si>
  <si>
    <t>M(3)</t>
  </si>
  <si>
    <t>M(4)</t>
  </si>
  <si>
    <t>Ferric iron</t>
  </si>
  <si>
    <t>Amphibole formula calculations after:</t>
  </si>
  <si>
    <r>
      <t xml:space="preserve">Li, X., Zhang, C., Behrens, H. and Holtz, F., 2020. Calculating amphibole formula from electron microprobe analysis data using a machine learning method based on principal components regression. </t>
    </r>
    <r>
      <rPr>
        <i/>
        <sz val="12"/>
        <color theme="1"/>
        <rFont val="Times New Roman"/>
        <family val="1"/>
      </rPr>
      <t>Lithos</t>
    </r>
    <r>
      <rPr>
        <sz val="12"/>
        <color theme="1"/>
        <rFont val="Times New Roman"/>
        <family val="1"/>
      </rPr>
      <t xml:space="preserve">, v. </t>
    </r>
    <r>
      <rPr>
        <i/>
        <sz val="12"/>
        <color theme="1"/>
        <rFont val="Times New Roman"/>
        <family val="1"/>
      </rPr>
      <t>362</t>
    </r>
    <r>
      <rPr>
        <sz val="12"/>
        <color theme="1"/>
        <rFont val="Times New Roman"/>
        <family val="1"/>
      </rPr>
      <t>, p.105469.</t>
    </r>
  </si>
  <si>
    <t>Average δD value for ADG-CB-1: -44.88±11‰ (relative to SMOW)</t>
  </si>
  <si>
    <t>Hyperfine parameters</t>
  </si>
  <si>
    <t xml:space="preserve"> Correlation matrix for the fitted hyperfine parameters of ADG-82-18 grain10 for diffferent orientations</t>
  </si>
  <si>
    <t>Orientation</t>
  </si>
  <si>
    <t>1st</t>
  </si>
  <si>
    <t>2nd</t>
  </si>
  <si>
    <t>face normal perp x-ray</t>
  </si>
  <si>
    <t>-1-10</t>
  </si>
  <si>
    <t xml:space="preserve">Hybrid mode orientation 1; overnight spectra </t>
  </si>
  <si>
    <t>Collection mode</t>
  </si>
  <si>
    <t xml:space="preserve">Hybrid </t>
  </si>
  <si>
    <t>Hybrid-Nov 22</t>
  </si>
  <si>
    <t>Hybrid-July 22</t>
  </si>
  <si>
    <t>weight ferrous M2</t>
  </si>
  <si>
    <t>QS ferrous M2</t>
  </si>
  <si>
    <t>IS ferrous M2</t>
  </si>
  <si>
    <t>weight ferric M2</t>
  </si>
  <si>
    <t>QS ferric M2</t>
  </si>
  <si>
    <t>IS ferric M2</t>
  </si>
  <si>
    <t>weight ferric M3</t>
  </si>
  <si>
    <t>QS ferric M3</t>
  </si>
  <si>
    <t>IS ferric  M3</t>
  </si>
  <si>
    <t>Collection time (seconds)</t>
  </si>
  <si>
    <t>-0.80 </t>
  </si>
  <si>
    <t>-0.53 </t>
  </si>
  <si>
    <t>0.63 </t>
  </si>
  <si>
    <t>Number of channels</t>
  </si>
  <si>
    <t>0.76 </t>
  </si>
  <si>
    <t>1 </t>
  </si>
  <si>
    <t>-0.71 </t>
  </si>
  <si>
    <t>0.67 </t>
  </si>
  <si>
    <t>Cu aperature</t>
  </si>
  <si>
    <t>yes</t>
  </si>
  <si>
    <t>-0.96 </t>
  </si>
  <si>
    <t>0.22 </t>
  </si>
  <si>
    <t>-0.31 </t>
  </si>
  <si>
    <t>0.73 </t>
  </si>
  <si>
    <t>fitting range</t>
  </si>
  <si>
    <t>60-280</t>
  </si>
  <si>
    <t>60-310</t>
  </si>
  <si>
    <t>60-250</t>
  </si>
  <si>
    <t>-0.08 </t>
  </si>
  <si>
    <t>-0.26 </t>
  </si>
  <si>
    <t>0.28 </t>
  </si>
  <si>
    <t>0.66 </t>
  </si>
  <si>
    <t>0.36 </t>
  </si>
  <si>
    <t xml:space="preserve">Fitted thickness (um) </t>
  </si>
  <si>
    <t>-0.47 </t>
  </si>
  <si>
    <t>0.31 </t>
  </si>
  <si>
    <t xml:space="preserve">Canting angle </t>
  </si>
  <si>
    <t>-0.63 </t>
  </si>
  <si>
    <t>-0.92 </t>
  </si>
  <si>
    <t>weigthed average χ2</t>
  </si>
  <si>
    <t>0.42 </t>
  </si>
  <si>
    <t>-0.09 </t>
  </si>
  <si>
    <t>χ2 data</t>
  </si>
  <si>
    <t>-0.74 </t>
  </si>
  <si>
    <t> </t>
  </si>
  <si>
    <t>χ2 data + SS foil</t>
  </si>
  <si>
    <t>-0.37 </t>
  </si>
  <si>
    <t>0.56 </t>
  </si>
  <si>
    <t>-0.17 </t>
  </si>
  <si>
    <t>0.24 </t>
  </si>
  <si>
    <t>0.32 </t>
  </si>
  <si>
    <t>Fe3+/FeT</t>
  </si>
  <si>
    <t>Uncertainties</t>
  </si>
  <si>
    <t># of sites</t>
  </si>
  <si>
    <t>Ferrous M(1)</t>
  </si>
  <si>
    <t>texture coefficient</t>
  </si>
  <si>
    <t>site weight</t>
  </si>
  <si>
    <t>Quadrupole splitting (mm/s)</t>
  </si>
  <si>
    <t>Isomer shift (mm/s)</t>
  </si>
  <si>
    <t>FWHM</t>
  </si>
  <si>
    <t>Ferrous M(2)</t>
  </si>
  <si>
    <t xml:space="preserve">site weight </t>
  </si>
  <si>
    <t>Ferrous M(3)</t>
  </si>
  <si>
    <t>Ferric M(2)</t>
  </si>
  <si>
    <t>Isomer shift</t>
  </si>
  <si>
    <t>Ferric M(3)</t>
  </si>
  <si>
    <t>Ferrous M(4)</t>
  </si>
  <si>
    <t>Euler angles</t>
  </si>
  <si>
    <t>ADG-8 | Olivine cpx'ite</t>
  </si>
  <si>
    <t>ADG-82-3 | Wehrlite</t>
  </si>
  <si>
    <t>ADG-32 | Olivine cpx'ite</t>
  </si>
  <si>
    <t>ADG-82-15 | Clinopyroxenite</t>
  </si>
  <si>
    <t>ADG-CB-7 | Olivine cpx'ite</t>
  </si>
  <si>
    <t>DR | Olivine cpx'ite</t>
  </si>
  <si>
    <t>ADG-30 | Wehrlite</t>
  </si>
  <si>
    <t>ADG-35 | Wehrlite</t>
  </si>
  <si>
    <t>ADG-82-17 | Wehrlite</t>
  </si>
  <si>
    <t>ADG-CB-3 | Wehrlite</t>
  </si>
  <si>
    <t>ADG-42 | Wehrlite</t>
  </si>
  <si>
    <t>ADG-82-1 | Clinopyroxenite</t>
  </si>
  <si>
    <t>ADG-10 | Wehrlite</t>
  </si>
  <si>
    <t>ADG-33 | Wehrlite</t>
  </si>
  <si>
    <t>ADG-CB-5 | Wehrlite</t>
  </si>
  <si>
    <t>ADG-CB-8 | Wehrlite</t>
  </si>
  <si>
    <t>ADG-82-5 | Amph gabbro</t>
  </si>
  <si>
    <t>ADG-74 | Amph gabbro</t>
  </si>
  <si>
    <t>ADG-73 | Amph gabbro</t>
  </si>
  <si>
    <t>ADG-CB-1 | Amph gabbro</t>
  </si>
  <si>
    <t>ADG-26 | Hornblendite</t>
  </si>
  <si>
    <t>ADG-82-18 | Hornblendite</t>
  </si>
  <si>
    <t>ADG-4 | Amph gabbro</t>
  </si>
  <si>
    <t>ADG-6 | Amph gabbro</t>
  </si>
  <si>
    <t>ADG-38 | Amph gabbro</t>
  </si>
  <si>
    <t xml:space="preserve">Olivine </t>
  </si>
  <si>
    <t>Amph</t>
  </si>
  <si>
    <t>Mag</t>
  </si>
  <si>
    <t>Mole%</t>
  </si>
  <si>
    <t>&lt;F&gt; cumulate (N/m)</t>
  </si>
  <si>
    <t>Error* (N/m)</t>
  </si>
  <si>
    <t>*Errors represent uncertainties on the force constants of mineral present in each cumulate</t>
  </si>
  <si>
    <r>
      <rPr>
        <b/>
        <sz val="12"/>
        <color theme="1"/>
        <rFont val="Times New Roman"/>
        <family val="1"/>
      </rPr>
      <t>Ch3-T1:</t>
    </r>
    <r>
      <rPr>
        <sz val="12"/>
        <color theme="1"/>
        <rFont val="Times New Roman"/>
        <family val="1"/>
      </rPr>
      <t xml:space="preserve"> Modal mineralogy of samples selected for Fe isotope analysis </t>
    </r>
  </si>
  <si>
    <r>
      <rPr>
        <b/>
        <sz val="12"/>
        <color theme="1"/>
        <rFont val="Times New Roman"/>
        <family val="1"/>
      </rPr>
      <t>Ch3-T2:</t>
    </r>
    <r>
      <rPr>
        <sz val="12"/>
        <color theme="1"/>
        <rFont val="Times New Roman"/>
        <family val="1"/>
      </rPr>
      <t xml:space="preserve"> Whole rock Fe isotope composition and major and trace element data </t>
    </r>
  </si>
  <si>
    <r>
      <rPr>
        <b/>
        <sz val="12"/>
        <color theme="1"/>
        <rFont val="Times New Roman"/>
        <family val="1"/>
      </rPr>
      <t>Ch3-T3:</t>
    </r>
    <r>
      <rPr>
        <sz val="12"/>
        <color theme="1"/>
        <rFont val="Times New Roman"/>
        <family val="1"/>
      </rPr>
      <t xml:space="preserve"> Olivine Fe isotope composition and major element data </t>
    </r>
  </si>
  <si>
    <r>
      <rPr>
        <b/>
        <sz val="12"/>
        <color theme="1"/>
        <rFont val="Times New Roman"/>
        <family val="1"/>
      </rPr>
      <t>Ch3-T4:</t>
    </r>
    <r>
      <rPr>
        <sz val="12"/>
        <color theme="1"/>
        <rFont val="Times New Roman"/>
        <family val="1"/>
      </rPr>
      <t xml:space="preserve"> Clinopyroxene Fe isotope composition and major and trace element data </t>
    </r>
  </si>
  <si>
    <r>
      <rPr>
        <b/>
        <sz val="12"/>
        <color theme="1"/>
        <rFont val="Times New Roman"/>
        <family val="1"/>
      </rPr>
      <t xml:space="preserve">Ch3-T5: </t>
    </r>
    <r>
      <rPr>
        <sz val="12"/>
        <color theme="1"/>
        <rFont val="Times New Roman"/>
        <family val="1"/>
      </rPr>
      <t xml:space="preserve">Amphibole Fe isotope composition and major and trace element data </t>
    </r>
  </si>
  <si>
    <r>
      <rPr>
        <b/>
        <sz val="12"/>
        <color theme="1"/>
        <rFont val="Times New Roman"/>
        <family val="1"/>
      </rPr>
      <t xml:space="preserve">Ch3-T6: </t>
    </r>
    <r>
      <rPr>
        <sz val="12"/>
        <color theme="1"/>
        <rFont val="Times New Roman"/>
        <family val="1"/>
      </rPr>
      <t xml:space="preserve">Oxide Fe isotope composition and major element data </t>
    </r>
  </si>
  <si>
    <r>
      <t xml:space="preserve">Ch3-T7: </t>
    </r>
    <r>
      <rPr>
        <sz val="12"/>
        <color theme="1"/>
        <rFont val="Times New Roman"/>
        <family val="1"/>
      </rPr>
      <t xml:space="preserve">Adagdak lava Fe isotope composition and major and trace element data </t>
    </r>
  </si>
  <si>
    <r>
      <t>Ch3-T8:</t>
    </r>
    <r>
      <rPr>
        <sz val="12"/>
        <color theme="1"/>
        <rFont val="Times New Roman"/>
        <family val="1"/>
      </rPr>
      <t xml:space="preserve"> Measured Fe isotope composition of USGS standards compared to literature values </t>
    </r>
  </si>
  <si>
    <r>
      <t xml:space="preserve">Ch3-T9: </t>
    </r>
    <r>
      <rPr>
        <sz val="12"/>
        <color theme="1"/>
        <rFont val="Times New Roman"/>
        <family val="1"/>
      </rPr>
      <t xml:space="preserve">EMPA data for amphibole grains measured with single-grain Mössbauer spectroscopy </t>
    </r>
  </si>
  <si>
    <r>
      <t xml:space="preserve">Ch3-T10: </t>
    </r>
    <r>
      <rPr>
        <sz val="12"/>
        <color theme="1"/>
        <rFont val="Times New Roman"/>
        <family val="1"/>
      </rPr>
      <t xml:space="preserve">SIMS data water content for amphibole grains measured with single-grain Mössbauer spectroscopy </t>
    </r>
  </si>
  <si>
    <r>
      <t xml:space="preserve"> Ch3-T11: </t>
    </r>
    <r>
      <rPr>
        <sz val="12"/>
        <color theme="1"/>
        <rFont val="Times New Roman"/>
        <family val="1"/>
      </rPr>
      <t xml:space="preserve">Unit cell data for amphibole grains measured with single-grain Mössbauer spectroscopy </t>
    </r>
  </si>
  <si>
    <r>
      <rPr>
        <b/>
        <sz val="12"/>
        <color theme="1"/>
        <rFont val="Times New Roman"/>
        <family val="1"/>
      </rPr>
      <t>Ch3-T12</t>
    </r>
    <r>
      <rPr>
        <sz val="12"/>
        <color theme="1"/>
        <rFont val="Times New Roman"/>
        <family val="1"/>
      </rPr>
      <t>: SMS fits for amphiboles</t>
    </r>
  </si>
  <si>
    <r>
      <rPr>
        <b/>
        <sz val="12"/>
        <color theme="1"/>
        <rFont val="Times New Roman"/>
        <family val="1"/>
      </rPr>
      <t>Ch3-T13:</t>
    </r>
    <r>
      <rPr>
        <sz val="12"/>
        <color theme="1"/>
        <rFont val="Times New Roman"/>
        <family val="1"/>
      </rPr>
      <t xml:space="preserve"> Cumulate force constants</t>
    </r>
  </si>
  <si>
    <r>
      <rPr>
        <b/>
        <sz val="12"/>
        <color theme="1"/>
        <rFont val="Times New Roman"/>
        <family val="1"/>
      </rPr>
      <t>Ch3-T15:</t>
    </r>
    <r>
      <rPr>
        <sz val="12"/>
        <color theme="1"/>
        <rFont val="Times New Roman"/>
        <family val="1"/>
      </rPr>
      <t xml:space="preserve"> Mineral densities </t>
    </r>
  </si>
  <si>
    <r>
      <rPr>
        <b/>
        <sz val="12"/>
        <color theme="1"/>
        <rFont val="Times New Roman"/>
        <family val="1"/>
      </rPr>
      <t>Ch3-T14:</t>
    </r>
    <r>
      <rPr>
        <sz val="12"/>
        <color theme="1"/>
        <rFont val="Times New Roman"/>
        <family val="1"/>
      </rPr>
      <t xml:space="preserve"> Published values of Fe force constants for different minerals </t>
    </r>
  </si>
  <si>
    <t>Mantle dunite</t>
  </si>
  <si>
    <t>Cumulate dunite</t>
  </si>
  <si>
    <t>96-97</t>
  </si>
  <si>
    <t>1-2</t>
  </si>
  <si>
    <t>Amphibole gabbro</t>
  </si>
  <si>
    <t>Clinopyroxenite</t>
  </si>
  <si>
    <t>Andesite</t>
  </si>
  <si>
    <t>Basalt</t>
  </si>
  <si>
    <t>ADG-82-2 | Cumulate dunite</t>
  </si>
  <si>
    <t>ADG-82-21 | Cumulate dunite</t>
  </si>
  <si>
    <t>ADG-63 | Cumulate dunite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</si>
</sst>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"/>
    <numFmt numFmtId="166" formatCode="0.0000"/>
    <numFmt numFmtId="167" formatCode="0.000000"/>
    <numFmt numFmtId="168" formatCode="0.0000000"/>
  </numFmts>
  <fonts count="38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vertAlign val="subscript"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sz val="12"/>
      <color rgb="FF000000"/>
      <name val="Helvetica"/>
      <family val="2"/>
    </font>
    <font>
      <sz val="12"/>
      <color theme="1"/>
      <name val="Times Roman"/>
    </font>
    <font>
      <sz val="12"/>
      <name val="Times Roman"/>
    </font>
    <font>
      <sz val="12"/>
      <color rgb="FF000000"/>
      <name val="Times Roman"/>
    </font>
    <font>
      <sz val="12"/>
      <color rgb="FF000000"/>
      <name val="Times"/>
      <family val="1"/>
    </font>
    <font>
      <vertAlign val="superscript"/>
      <sz val="12"/>
      <color theme="1"/>
      <name val="Times Roman"/>
    </font>
    <font>
      <sz val="8"/>
      <name val="Calibri"/>
      <family val="2"/>
      <scheme val="minor"/>
    </font>
    <font>
      <sz val="8"/>
      <color theme="1"/>
      <name val="Helvetica"/>
      <family val="2"/>
    </font>
    <font>
      <i/>
      <sz val="12"/>
      <color theme="1"/>
      <name val="Helvetica"/>
      <family val="2"/>
    </font>
    <font>
      <b/>
      <vertAlign val="superscript"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7"/>
      <color rgb="FF231F20"/>
      <name val="Arial"/>
      <family val="2"/>
    </font>
    <font>
      <sz val="14"/>
      <color rgb="FF231F20"/>
      <name val="Arial"/>
      <family val="2"/>
    </font>
    <font>
      <sz val="12"/>
      <color rgb="FF231F20"/>
      <name val="Arial"/>
      <family val="2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b/>
      <vertAlign val="subscript"/>
      <sz val="12"/>
      <name val="Times New Roman"/>
      <family val="1"/>
    </font>
    <font>
      <b/>
      <vertAlign val="superscript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9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164" fontId="4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0" fontId="5" fillId="0" borderId="0" xfId="0" applyFont="1"/>
    <xf numFmtId="2" fontId="4" fillId="0" borderId="0" xfId="0" applyNumberFormat="1" applyFont="1" applyAlignment="1">
      <alignment horizontal="left"/>
    </xf>
    <xf numFmtId="0" fontId="6" fillId="0" borderId="5" xfId="0" applyFont="1" applyBorder="1" applyAlignment="1">
      <alignment vertical="center"/>
    </xf>
    <xf numFmtId="164" fontId="5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0" fontId="14" fillId="0" borderId="0" xfId="0" applyFont="1"/>
    <xf numFmtId="2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6" fillId="0" borderId="0" xfId="0" applyFont="1"/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/>
    <xf numFmtId="0" fontId="17" fillId="0" borderId="0" xfId="0" applyFont="1"/>
    <xf numFmtId="0" fontId="23" fillId="0" borderId="0" xfId="0" applyFont="1"/>
    <xf numFmtId="0" fontId="20" fillId="0" borderId="0" xfId="0" applyFont="1" applyAlignment="1">
      <alignment horizontal="left"/>
    </xf>
    <xf numFmtId="2" fontId="20" fillId="0" borderId="0" xfId="0" applyNumberFormat="1" applyFont="1"/>
    <xf numFmtId="2" fontId="20" fillId="0" borderId="0" xfId="0" applyNumberFormat="1" applyFont="1" applyAlignment="1">
      <alignment horizontal="right"/>
    </xf>
    <xf numFmtId="2" fontId="17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/>
    </xf>
    <xf numFmtId="2" fontId="20" fillId="0" borderId="0" xfId="0" applyNumberFormat="1" applyFon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164" fontId="20" fillId="0" borderId="0" xfId="0" applyNumberFormat="1" applyFont="1"/>
    <xf numFmtId="2" fontId="20" fillId="0" borderId="0" xfId="0" applyNumberFormat="1" applyFont="1" applyAlignment="1">
      <alignment horizontal="left" vertical="center"/>
    </xf>
    <xf numFmtId="164" fontId="22" fillId="0" borderId="0" xfId="0" applyNumberFormat="1" applyFont="1"/>
    <xf numFmtId="0" fontId="4" fillId="0" borderId="4" xfId="0" applyFont="1" applyBorder="1" applyAlignment="1">
      <alignment vertical="center"/>
    </xf>
    <xf numFmtId="2" fontId="27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" fontId="4" fillId="0" borderId="0" xfId="0" applyNumberFormat="1" applyFont="1" applyAlignment="1">
      <alignment horizontal="right" vertical="center"/>
    </xf>
    <xf numFmtId="15" fontId="4" fillId="0" borderId="0" xfId="0" applyNumberFormat="1" applyFont="1" applyAlignment="1">
      <alignment horizontal="left" vertical="center"/>
    </xf>
    <xf numFmtId="15" fontId="6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left"/>
    </xf>
    <xf numFmtId="0" fontId="3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2" fontId="3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3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/>
    </xf>
    <xf numFmtId="11" fontId="4" fillId="0" borderId="0" xfId="0" applyNumberFormat="1" applyFont="1" applyAlignment="1">
      <alignment horizontal="right"/>
    </xf>
    <xf numFmtId="11" fontId="4" fillId="0" borderId="0" xfId="0" applyNumberFormat="1" applyFont="1" applyAlignment="1">
      <alignment horizontal="left"/>
    </xf>
    <xf numFmtId="0" fontId="3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5" fillId="2" borderId="6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35" fillId="3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167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/>
    <xf numFmtId="1" fontId="5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4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49" fontId="20" fillId="0" borderId="0" xfId="0" applyNumberFormat="1" applyFont="1" applyAlignment="1">
      <alignment horizontal="right" vertical="center"/>
    </xf>
  </cellXfs>
  <cellStyles count="3">
    <cellStyle name="Normal" xfId="0" builtinId="0"/>
    <cellStyle name="Normal 2" xfId="2" xr:uid="{4ABAB7D0-39F4-4840-A276-DCF65C28D8CC}"/>
    <cellStyle name="Standard 2" xfId="1" xr:uid="{817AAFB6-0083-894F-9715-2C495BED47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BCC74-43EB-FE4D-B7A5-B18D108AEA8A}">
  <dimension ref="A1:Z45"/>
  <sheetViews>
    <sheetView zoomScale="130" zoomScaleNormal="130" workbookViewId="0">
      <selection activeCell="A12" sqref="A12:XFD12"/>
    </sheetView>
  </sheetViews>
  <sheetFormatPr baseColWidth="10" defaultRowHeight="16"/>
  <cols>
    <col min="1" max="1" width="11" bestFit="1" customWidth="1"/>
    <col min="2" max="2" width="19.33203125" bestFit="1" customWidth="1"/>
    <col min="3" max="3" width="7.1640625" bestFit="1" customWidth="1"/>
    <col min="4" max="4" width="5.5" bestFit="1" customWidth="1"/>
    <col min="5" max="5" width="6.5" bestFit="1" customWidth="1"/>
    <col min="6" max="6" width="10.83203125" bestFit="1" customWidth="1"/>
    <col min="7" max="7" width="10.5" bestFit="1" customWidth="1"/>
    <col min="8" max="8" width="6.6640625" bestFit="1" customWidth="1"/>
    <col min="9" max="9" width="9.6640625" bestFit="1" customWidth="1"/>
  </cols>
  <sheetData>
    <row r="1" spans="1:26">
      <c r="A1" s="164" t="s">
        <v>397</v>
      </c>
      <c r="B1" s="164"/>
      <c r="C1" s="164"/>
      <c r="D1" s="164"/>
      <c r="E1" s="164"/>
      <c r="F1" s="164"/>
      <c r="G1" s="164"/>
      <c r="H1" s="164"/>
      <c r="I1" s="164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7" thickBot="1">
      <c r="A2" s="113" t="s">
        <v>0</v>
      </c>
      <c r="B2" s="113" t="s">
        <v>132</v>
      </c>
      <c r="C2" s="113" t="s">
        <v>133</v>
      </c>
      <c r="D2" s="113" t="s">
        <v>187</v>
      </c>
      <c r="E2" s="113" t="s">
        <v>188</v>
      </c>
      <c r="F2" s="113" t="s">
        <v>140</v>
      </c>
      <c r="G2" s="113" t="s">
        <v>141</v>
      </c>
      <c r="H2" s="113" t="s">
        <v>115</v>
      </c>
      <c r="I2" s="113" t="s">
        <v>30</v>
      </c>
    </row>
    <row r="3" spans="1:26" ht="17" thickTop="1">
      <c r="A3" s="65" t="s">
        <v>26</v>
      </c>
      <c r="B3" s="188" t="s">
        <v>412</v>
      </c>
      <c r="C3" s="189" t="s">
        <v>414</v>
      </c>
      <c r="D3" s="189">
        <v>1</v>
      </c>
      <c r="E3" s="189" t="s">
        <v>415</v>
      </c>
      <c r="F3" s="189">
        <v>0</v>
      </c>
      <c r="G3" s="189">
        <v>0</v>
      </c>
      <c r="H3" s="189" t="s">
        <v>415</v>
      </c>
      <c r="I3" s="67">
        <v>0</v>
      </c>
    </row>
    <row r="4" spans="1:26">
      <c r="A4" s="68" t="s">
        <v>25</v>
      </c>
      <c r="B4" s="68" t="s">
        <v>413</v>
      </c>
      <c r="C4" s="69">
        <v>94</v>
      </c>
      <c r="D4" s="69">
        <v>2</v>
      </c>
      <c r="E4" s="69">
        <v>0</v>
      </c>
      <c r="F4" s="69">
        <v>0</v>
      </c>
      <c r="G4" s="69">
        <v>0</v>
      </c>
      <c r="H4" s="69">
        <v>4</v>
      </c>
      <c r="I4" s="67">
        <v>0</v>
      </c>
    </row>
    <row r="5" spans="1:26">
      <c r="A5" s="68" t="s">
        <v>40</v>
      </c>
      <c r="B5" s="68" t="s">
        <v>413</v>
      </c>
      <c r="C5" s="69">
        <v>93</v>
      </c>
      <c r="D5" s="69">
        <v>3</v>
      </c>
      <c r="E5" s="69">
        <v>0</v>
      </c>
      <c r="F5" s="69">
        <v>0</v>
      </c>
      <c r="G5" s="69">
        <v>0</v>
      </c>
      <c r="H5" s="69">
        <v>4</v>
      </c>
      <c r="I5" s="67">
        <v>0</v>
      </c>
    </row>
    <row r="6" spans="1:26">
      <c r="A6" s="68" t="s">
        <v>23</v>
      </c>
      <c r="B6" s="68" t="s">
        <v>413</v>
      </c>
      <c r="C6" s="69">
        <v>93</v>
      </c>
      <c r="D6" s="69">
        <v>4</v>
      </c>
      <c r="E6" s="69">
        <v>0</v>
      </c>
      <c r="F6" s="69">
        <v>0</v>
      </c>
      <c r="G6" s="69">
        <v>0</v>
      </c>
      <c r="H6" s="69">
        <v>3</v>
      </c>
      <c r="I6" s="67">
        <v>0</v>
      </c>
    </row>
    <row r="7" spans="1:26">
      <c r="A7" s="68" t="s">
        <v>39</v>
      </c>
      <c r="B7" s="68" t="s">
        <v>134</v>
      </c>
      <c r="C7" s="69">
        <v>72</v>
      </c>
      <c r="D7" s="69">
        <v>24</v>
      </c>
      <c r="E7" s="69">
        <v>0</v>
      </c>
      <c r="F7" s="69">
        <v>0</v>
      </c>
      <c r="G7" s="69">
        <v>0</v>
      </c>
      <c r="H7" s="69">
        <v>4</v>
      </c>
      <c r="I7" s="67">
        <v>0</v>
      </c>
    </row>
    <row r="8" spans="1:26">
      <c r="A8" s="68" t="s">
        <v>34</v>
      </c>
      <c r="B8" s="68" t="s">
        <v>134</v>
      </c>
      <c r="C8" s="69">
        <v>64</v>
      </c>
      <c r="D8" s="69">
        <v>36</v>
      </c>
      <c r="E8" s="69">
        <v>0</v>
      </c>
      <c r="F8" s="69">
        <v>0</v>
      </c>
      <c r="G8" s="69">
        <v>0</v>
      </c>
      <c r="H8" s="69">
        <v>0</v>
      </c>
      <c r="I8" s="67">
        <v>0</v>
      </c>
    </row>
    <row r="9" spans="1:26">
      <c r="A9" s="68" t="s">
        <v>38</v>
      </c>
      <c r="B9" s="68" t="s">
        <v>134</v>
      </c>
      <c r="C9" s="69">
        <v>50</v>
      </c>
      <c r="D9" s="69">
        <v>45</v>
      </c>
      <c r="E9" s="69">
        <v>0</v>
      </c>
      <c r="F9" s="69">
        <v>0</v>
      </c>
      <c r="G9" s="69">
        <v>0</v>
      </c>
      <c r="H9" s="69">
        <v>5</v>
      </c>
      <c r="I9" s="67">
        <v>0</v>
      </c>
    </row>
    <row r="10" spans="1:26">
      <c r="A10" s="68" t="s">
        <v>37</v>
      </c>
      <c r="B10" s="68" t="s">
        <v>134</v>
      </c>
      <c r="C10" s="69">
        <v>48</v>
      </c>
      <c r="D10" s="69">
        <v>52</v>
      </c>
      <c r="E10" s="69">
        <v>0</v>
      </c>
      <c r="F10" s="69">
        <v>0</v>
      </c>
      <c r="G10" s="69">
        <v>0</v>
      </c>
      <c r="H10" s="69">
        <v>0</v>
      </c>
      <c r="I10" s="67">
        <v>0</v>
      </c>
    </row>
    <row r="11" spans="1:26">
      <c r="A11" s="68" t="s">
        <v>36</v>
      </c>
      <c r="B11" s="68" t="s">
        <v>134</v>
      </c>
      <c r="C11" s="69">
        <v>47</v>
      </c>
      <c r="D11" s="69">
        <v>53</v>
      </c>
      <c r="E11" s="69">
        <v>0</v>
      </c>
      <c r="F11" s="69">
        <v>0</v>
      </c>
      <c r="G11" s="69">
        <v>0</v>
      </c>
      <c r="H11" s="69">
        <v>0</v>
      </c>
      <c r="I11" s="67">
        <v>0</v>
      </c>
    </row>
    <row r="12" spans="1:26">
      <c r="A12" s="68" t="s">
        <v>19</v>
      </c>
      <c r="B12" s="68" t="s">
        <v>134</v>
      </c>
      <c r="C12" s="69">
        <v>42</v>
      </c>
      <c r="D12" s="69">
        <v>58</v>
      </c>
      <c r="E12" s="69">
        <v>0</v>
      </c>
      <c r="F12" s="69">
        <v>0</v>
      </c>
      <c r="G12" s="69">
        <v>0</v>
      </c>
      <c r="H12" s="69">
        <v>0</v>
      </c>
      <c r="I12" s="67">
        <v>0</v>
      </c>
    </row>
    <row r="13" spans="1:26">
      <c r="A13" s="68" t="s">
        <v>35</v>
      </c>
      <c r="B13" s="68" t="s">
        <v>134</v>
      </c>
      <c r="C13" s="69">
        <v>42</v>
      </c>
      <c r="D13" s="69">
        <v>58</v>
      </c>
      <c r="E13" s="69">
        <v>0</v>
      </c>
      <c r="F13" s="69">
        <v>0</v>
      </c>
      <c r="G13" s="69">
        <v>0</v>
      </c>
      <c r="H13" s="69">
        <v>0</v>
      </c>
      <c r="I13" s="67">
        <v>0</v>
      </c>
    </row>
    <row r="14" spans="1:26">
      <c r="A14" s="68" t="s">
        <v>21</v>
      </c>
      <c r="B14" s="68" t="s">
        <v>134</v>
      </c>
      <c r="C14" s="69">
        <v>40</v>
      </c>
      <c r="D14" s="69">
        <v>53</v>
      </c>
      <c r="E14" s="69">
        <v>0</v>
      </c>
      <c r="F14" s="69">
        <v>0</v>
      </c>
      <c r="G14" s="69">
        <v>0</v>
      </c>
      <c r="H14" s="69">
        <v>7</v>
      </c>
      <c r="I14" s="67">
        <v>0</v>
      </c>
    </row>
    <row r="15" spans="1:26">
      <c r="A15" s="68" t="s">
        <v>22</v>
      </c>
      <c r="B15" s="68" t="s">
        <v>136</v>
      </c>
      <c r="C15" s="69">
        <v>37</v>
      </c>
      <c r="D15" s="69">
        <v>62</v>
      </c>
      <c r="E15" s="69">
        <v>0</v>
      </c>
      <c r="F15" s="69">
        <v>0</v>
      </c>
      <c r="G15" s="69">
        <v>0</v>
      </c>
      <c r="H15" s="69">
        <v>1</v>
      </c>
      <c r="I15" s="67">
        <v>0</v>
      </c>
    </row>
    <row r="16" spans="1:26">
      <c r="A16" s="68" t="s">
        <v>33</v>
      </c>
      <c r="B16" s="68" t="s">
        <v>136</v>
      </c>
      <c r="C16" s="69">
        <v>32</v>
      </c>
      <c r="D16" s="69">
        <v>68</v>
      </c>
      <c r="E16" s="69">
        <v>0</v>
      </c>
      <c r="F16" s="69">
        <v>0</v>
      </c>
      <c r="G16" s="69">
        <v>0</v>
      </c>
      <c r="H16" s="69">
        <v>0</v>
      </c>
      <c r="I16" s="67">
        <v>0</v>
      </c>
    </row>
    <row r="17" spans="1:12">
      <c r="A17" s="68" t="s">
        <v>32</v>
      </c>
      <c r="B17" s="68" t="s">
        <v>136</v>
      </c>
      <c r="C17" s="69">
        <v>25</v>
      </c>
      <c r="D17" s="69">
        <v>74</v>
      </c>
      <c r="E17" s="69">
        <v>0</v>
      </c>
      <c r="F17" s="69">
        <v>0</v>
      </c>
      <c r="G17" s="69">
        <v>0</v>
      </c>
      <c r="H17" s="69">
        <v>1</v>
      </c>
      <c r="I17" s="67">
        <v>0</v>
      </c>
    </row>
    <row r="18" spans="1:12">
      <c r="A18" s="68" t="s">
        <v>18</v>
      </c>
      <c r="B18" s="68" t="s">
        <v>136</v>
      </c>
      <c r="C18" s="70">
        <v>13</v>
      </c>
      <c r="D18" s="70">
        <v>87</v>
      </c>
      <c r="E18" s="69">
        <v>0</v>
      </c>
      <c r="F18" s="69">
        <v>0</v>
      </c>
      <c r="G18" s="69">
        <v>0</v>
      </c>
      <c r="H18" s="70">
        <v>0</v>
      </c>
      <c r="I18" s="67">
        <v>0</v>
      </c>
    </row>
    <row r="19" spans="1:12">
      <c r="A19" s="68" t="s">
        <v>15</v>
      </c>
      <c r="B19" s="68" t="s">
        <v>136</v>
      </c>
      <c r="C19" s="69">
        <v>12</v>
      </c>
      <c r="D19" s="69">
        <v>88</v>
      </c>
      <c r="E19" s="69">
        <v>0</v>
      </c>
      <c r="F19" s="69">
        <v>0</v>
      </c>
      <c r="G19" s="69">
        <v>0</v>
      </c>
      <c r="H19" s="69">
        <v>0</v>
      </c>
      <c r="I19" s="67">
        <v>0</v>
      </c>
    </row>
    <row r="20" spans="1:12">
      <c r="A20" s="68" t="s">
        <v>14</v>
      </c>
      <c r="B20" s="68" t="s">
        <v>137</v>
      </c>
      <c r="C20" s="69">
        <v>6</v>
      </c>
      <c r="D20" s="69">
        <v>93</v>
      </c>
      <c r="E20" s="69">
        <v>0</v>
      </c>
      <c r="F20" s="69">
        <v>0</v>
      </c>
      <c r="G20" s="69">
        <v>0</v>
      </c>
      <c r="H20" s="69">
        <v>1</v>
      </c>
      <c r="I20" s="67">
        <v>0</v>
      </c>
    </row>
    <row r="21" spans="1:12">
      <c r="A21" s="68" t="s">
        <v>17</v>
      </c>
      <c r="B21" s="68" t="s">
        <v>137</v>
      </c>
      <c r="C21" s="69">
        <v>5</v>
      </c>
      <c r="D21" s="69">
        <v>94</v>
      </c>
      <c r="E21" s="69">
        <v>0</v>
      </c>
      <c r="F21" s="69">
        <v>0</v>
      </c>
      <c r="G21" s="69">
        <v>0</v>
      </c>
      <c r="H21" s="69">
        <v>1</v>
      </c>
      <c r="I21" s="67">
        <v>0</v>
      </c>
    </row>
    <row r="22" spans="1:12">
      <c r="A22" s="68" t="s">
        <v>11</v>
      </c>
      <c r="B22" s="68" t="s">
        <v>138</v>
      </c>
      <c r="C22" s="69">
        <v>2</v>
      </c>
      <c r="D22" s="69">
        <v>55</v>
      </c>
      <c r="E22" s="69">
        <v>0</v>
      </c>
      <c r="F22" s="69">
        <v>30</v>
      </c>
      <c r="G22" s="69">
        <v>8</v>
      </c>
      <c r="H22" s="69">
        <v>0</v>
      </c>
      <c r="I22" s="69">
        <v>5</v>
      </c>
    </row>
    <row r="23" spans="1:12">
      <c r="A23" s="68" t="s">
        <v>8</v>
      </c>
      <c r="B23" s="68" t="s">
        <v>138</v>
      </c>
      <c r="C23" s="69">
        <v>2</v>
      </c>
      <c r="D23" s="69">
        <v>12</v>
      </c>
      <c r="E23" s="69">
        <v>0</v>
      </c>
      <c r="F23" s="69">
        <v>42</v>
      </c>
      <c r="G23" s="69">
        <v>41</v>
      </c>
      <c r="H23" s="69">
        <v>0</v>
      </c>
      <c r="I23" s="69">
        <v>3</v>
      </c>
    </row>
    <row r="24" spans="1:12">
      <c r="A24" s="68" t="s">
        <v>5</v>
      </c>
      <c r="B24" s="68" t="s">
        <v>138</v>
      </c>
      <c r="C24" s="69">
        <v>1</v>
      </c>
      <c r="D24" s="69">
        <v>14</v>
      </c>
      <c r="E24" s="69">
        <v>0</v>
      </c>
      <c r="F24" s="69">
        <v>37</v>
      </c>
      <c r="G24" s="69">
        <v>44</v>
      </c>
      <c r="H24" s="69">
        <v>0</v>
      </c>
      <c r="I24" s="69">
        <v>4</v>
      </c>
      <c r="L24" s="71"/>
    </row>
    <row r="25" spans="1:12">
      <c r="A25" s="65" t="s">
        <v>10</v>
      </c>
      <c r="B25" s="68" t="s">
        <v>138</v>
      </c>
      <c r="C25" s="66">
        <v>1</v>
      </c>
      <c r="D25" s="66">
        <v>11</v>
      </c>
      <c r="E25" s="66">
        <v>0</v>
      </c>
      <c r="F25" s="66">
        <v>56</v>
      </c>
      <c r="G25" s="66">
        <v>28</v>
      </c>
      <c r="H25" s="69">
        <v>0</v>
      </c>
      <c r="I25" s="66">
        <v>4</v>
      </c>
      <c r="L25" s="72"/>
    </row>
    <row r="26" spans="1:12">
      <c r="A26" s="65" t="s">
        <v>6</v>
      </c>
      <c r="B26" s="68" t="s">
        <v>138</v>
      </c>
      <c r="C26" s="66" t="s">
        <v>135</v>
      </c>
      <c r="D26" s="66">
        <v>8</v>
      </c>
      <c r="E26" s="66">
        <v>0</v>
      </c>
      <c r="F26" s="66">
        <v>41</v>
      </c>
      <c r="G26" s="66">
        <v>48</v>
      </c>
      <c r="H26" s="69">
        <v>0</v>
      </c>
      <c r="I26" s="66">
        <v>3</v>
      </c>
      <c r="J26" s="73"/>
      <c r="L26" s="74"/>
    </row>
    <row r="27" spans="1:12">
      <c r="A27" s="65" t="s">
        <v>12</v>
      </c>
      <c r="B27" s="81" t="s">
        <v>139</v>
      </c>
      <c r="C27" s="66">
        <v>0.5</v>
      </c>
      <c r="D27" s="66">
        <v>5.5</v>
      </c>
      <c r="E27" s="66">
        <v>0</v>
      </c>
      <c r="F27" s="66">
        <v>93</v>
      </c>
      <c r="G27" s="66">
        <v>0</v>
      </c>
      <c r="H27" s="69">
        <v>0</v>
      </c>
      <c r="I27" s="66">
        <v>1</v>
      </c>
      <c r="J27" s="73"/>
      <c r="L27" s="75"/>
    </row>
    <row r="28" spans="1:12">
      <c r="A28" s="65" t="s">
        <v>7</v>
      </c>
      <c r="B28" s="65" t="s">
        <v>138</v>
      </c>
      <c r="C28" s="66" t="s">
        <v>135</v>
      </c>
      <c r="D28" s="66">
        <v>5</v>
      </c>
      <c r="E28" s="66">
        <v>0</v>
      </c>
      <c r="F28" s="66">
        <v>49</v>
      </c>
      <c r="G28" s="66">
        <v>43</v>
      </c>
      <c r="H28" s="69">
        <v>0</v>
      </c>
      <c r="I28" s="66">
        <v>3</v>
      </c>
      <c r="J28" s="73"/>
      <c r="L28" s="76"/>
    </row>
    <row r="29" spans="1:12">
      <c r="A29" s="65" t="s">
        <v>13</v>
      </c>
      <c r="B29" s="81" t="s">
        <v>139</v>
      </c>
      <c r="C29" s="66" t="s">
        <v>135</v>
      </c>
      <c r="D29" s="66">
        <v>2</v>
      </c>
      <c r="E29" s="66">
        <v>0</v>
      </c>
      <c r="F29" s="66">
        <v>97</v>
      </c>
      <c r="G29" s="66">
        <v>0</v>
      </c>
      <c r="H29" s="69">
        <v>0</v>
      </c>
      <c r="I29" s="66" t="s">
        <v>135</v>
      </c>
      <c r="J29" s="73"/>
      <c r="L29" s="76"/>
    </row>
    <row r="30" spans="1:12">
      <c r="A30" s="65" t="s">
        <v>31</v>
      </c>
      <c r="B30" s="81" t="s">
        <v>139</v>
      </c>
      <c r="C30" s="66">
        <v>0</v>
      </c>
      <c r="D30" s="66">
        <v>14</v>
      </c>
      <c r="E30" s="66">
        <v>0</v>
      </c>
      <c r="F30" s="66">
        <v>82</v>
      </c>
      <c r="G30" s="66">
        <v>4</v>
      </c>
      <c r="H30" s="69">
        <v>0</v>
      </c>
      <c r="I30" s="66" t="s">
        <v>135</v>
      </c>
      <c r="J30" s="73"/>
      <c r="L30" s="76"/>
    </row>
    <row r="31" spans="1:12">
      <c r="A31" s="77" t="s">
        <v>9</v>
      </c>
      <c r="B31" s="77" t="s">
        <v>138</v>
      </c>
      <c r="C31" s="67">
        <v>0</v>
      </c>
      <c r="D31" s="67">
        <v>6</v>
      </c>
      <c r="E31" s="67">
        <v>0</v>
      </c>
      <c r="F31" s="67">
        <v>50</v>
      </c>
      <c r="G31" s="67">
        <v>38</v>
      </c>
      <c r="H31" s="69">
        <v>0</v>
      </c>
      <c r="I31" s="67">
        <v>6</v>
      </c>
      <c r="L31" s="72"/>
    </row>
    <row r="32" spans="1:12">
      <c r="A32" s="78"/>
      <c r="B32" s="78"/>
      <c r="C32" s="78"/>
      <c r="D32" s="78"/>
      <c r="E32" s="78"/>
      <c r="F32" s="78"/>
      <c r="G32" s="78"/>
      <c r="H32" s="78"/>
      <c r="I32" s="78"/>
      <c r="L32" s="72"/>
    </row>
    <row r="33" spans="1:12">
      <c r="A33" s="77" t="s">
        <v>185</v>
      </c>
      <c r="B33" s="78"/>
      <c r="C33" s="78"/>
      <c r="D33" s="78"/>
      <c r="E33" s="78"/>
      <c r="F33" s="78"/>
      <c r="G33" s="78"/>
      <c r="H33" s="78"/>
      <c r="I33" s="78"/>
      <c r="L33" s="71"/>
    </row>
    <row r="34" spans="1:12">
      <c r="L34" s="72"/>
    </row>
    <row r="35" spans="1:12">
      <c r="L35" s="72"/>
    </row>
    <row r="36" spans="1:12">
      <c r="L36" s="79"/>
    </row>
    <row r="37" spans="1:12">
      <c r="L37" s="72"/>
    </row>
    <row r="38" spans="1:12">
      <c r="L38" s="72"/>
    </row>
    <row r="39" spans="1:12">
      <c r="L39" s="72"/>
    </row>
    <row r="40" spans="1:12">
      <c r="L40" s="72"/>
    </row>
    <row r="41" spans="1:12">
      <c r="L41" s="72"/>
    </row>
    <row r="42" spans="1:12">
      <c r="L42" s="80"/>
    </row>
    <row r="43" spans="1:12">
      <c r="L43" s="80"/>
    </row>
    <row r="44" spans="1:12">
      <c r="L44" s="80"/>
    </row>
    <row r="45" spans="1:12">
      <c r="L45" s="80"/>
    </row>
  </sheetData>
  <mergeCells count="1"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BE40-F526-A747-B994-01B1F424D382}">
  <dimension ref="A1:G57"/>
  <sheetViews>
    <sheetView workbookViewId="0">
      <selection sqref="A1:E1"/>
    </sheetView>
  </sheetViews>
  <sheetFormatPr baseColWidth="10" defaultRowHeight="16"/>
  <cols>
    <col min="1" max="1" width="35.83203125" style="9" customWidth="1"/>
    <col min="2" max="2" width="24.6640625" style="9" bestFit="1" customWidth="1"/>
    <col min="3" max="3" width="25.33203125" style="9" bestFit="1" customWidth="1"/>
    <col min="4" max="4" width="26.6640625" style="9" bestFit="1" customWidth="1"/>
    <col min="5" max="5" width="22.33203125" style="9" bestFit="1" customWidth="1"/>
    <col min="6" max="6" width="16.5" style="9" customWidth="1"/>
    <col min="7" max="7" width="18.33203125" style="9" bestFit="1" customWidth="1"/>
    <col min="8" max="16384" width="10.83203125" style="9"/>
  </cols>
  <sheetData>
    <row r="1" spans="1:7">
      <c r="A1" s="182" t="s">
        <v>406</v>
      </c>
      <c r="B1" s="182"/>
      <c r="C1" s="182"/>
      <c r="D1" s="182"/>
      <c r="E1" s="182"/>
      <c r="F1" s="119"/>
    </row>
    <row r="2" spans="1:7">
      <c r="A2" s="95" t="s">
        <v>0</v>
      </c>
      <c r="B2" s="128" t="s">
        <v>229</v>
      </c>
      <c r="C2" s="128" t="s">
        <v>230</v>
      </c>
      <c r="D2" s="128" t="s">
        <v>231</v>
      </c>
      <c r="E2" s="128" t="s">
        <v>232</v>
      </c>
      <c r="F2" s="36"/>
      <c r="G2" s="36"/>
    </row>
    <row r="3" spans="1:7" ht="17" thickBot="1">
      <c r="A3" s="3" t="s">
        <v>233</v>
      </c>
      <c r="B3" s="117" t="s">
        <v>234</v>
      </c>
      <c r="C3" s="117" t="s">
        <v>111</v>
      </c>
      <c r="D3" s="117" t="s">
        <v>111</v>
      </c>
      <c r="E3" s="117" t="s">
        <v>111</v>
      </c>
    </row>
    <row r="4" spans="1:7" ht="17" thickTop="1">
      <c r="F4" s="36"/>
      <c r="G4" s="52"/>
    </row>
    <row r="5" spans="1:7">
      <c r="A5" s="133" t="s">
        <v>235</v>
      </c>
      <c r="B5" s="14" t="s">
        <v>236</v>
      </c>
      <c r="C5" s="14" t="s">
        <v>237</v>
      </c>
      <c r="D5" s="14" t="s">
        <v>238</v>
      </c>
      <c r="E5" s="14" t="s">
        <v>239</v>
      </c>
      <c r="F5" s="120"/>
      <c r="G5" s="52"/>
    </row>
    <row r="6" spans="1:7" ht="18">
      <c r="A6" s="133" t="s">
        <v>252</v>
      </c>
      <c r="B6" s="21">
        <v>1.6028</v>
      </c>
      <c r="C6" s="21">
        <v>1.3419000000000001</v>
      </c>
      <c r="D6" s="21">
        <v>1.4004884702350491</v>
      </c>
      <c r="E6" s="21">
        <v>1.3318093553554342</v>
      </c>
      <c r="F6" s="134"/>
      <c r="G6" s="23"/>
    </row>
    <row r="7" spans="1:7">
      <c r="A7" s="120" t="s">
        <v>240</v>
      </c>
      <c r="B7" s="21">
        <v>0.1308</v>
      </c>
      <c r="C7" s="21">
        <v>0.1095</v>
      </c>
      <c r="D7" s="21">
        <v>0.11427985917118001</v>
      </c>
      <c r="E7" s="21">
        <v>0.10867564339700346</v>
      </c>
      <c r="F7" s="36"/>
    </row>
    <row r="8" spans="1:7" ht="19">
      <c r="A8" s="135" t="s">
        <v>253</v>
      </c>
      <c r="B8" s="6">
        <v>3.4909924877262544</v>
      </c>
      <c r="C8" s="6">
        <v>2.9227505668990772</v>
      </c>
      <c r="D8" s="6">
        <v>3.0502638881719371</v>
      </c>
      <c r="E8" s="6">
        <v>2.900680775964136</v>
      </c>
      <c r="F8" s="134"/>
      <c r="G8" s="12"/>
    </row>
    <row r="9" spans="1:7">
      <c r="A9" s="120" t="s">
        <v>240</v>
      </c>
      <c r="B9" s="16">
        <v>4.7670973728238782E-3</v>
      </c>
      <c r="C9" s="16">
        <v>1.8952147873126261E-2</v>
      </c>
      <c r="D9" s="6">
        <v>2.0825504878073081E-2</v>
      </c>
      <c r="E9" s="6">
        <v>6.0770781183013657E-3</v>
      </c>
      <c r="F9" s="36"/>
    </row>
    <row r="10" spans="1:7">
      <c r="B10" s="14"/>
      <c r="C10" s="14"/>
      <c r="D10" s="14"/>
      <c r="E10" s="14"/>
      <c r="F10" s="134"/>
      <c r="G10" s="12"/>
    </row>
    <row r="11" spans="1:7">
      <c r="A11" s="36" t="s">
        <v>241</v>
      </c>
      <c r="B11" s="14"/>
      <c r="C11" s="14"/>
      <c r="D11" s="14"/>
      <c r="E11" s="14"/>
      <c r="F11" s="36"/>
    </row>
    <row r="12" spans="1:7" ht="18">
      <c r="A12" s="136" t="s">
        <v>254</v>
      </c>
      <c r="B12" s="137">
        <v>1.9065069625821217E-3</v>
      </c>
      <c r="C12" s="137">
        <v>2.5649501816405911E-5</v>
      </c>
      <c r="D12" s="137">
        <v>6.8808741248220989E-5</v>
      </c>
      <c r="E12" s="137">
        <v>4.5313352578150194E-3</v>
      </c>
      <c r="F12" s="36"/>
      <c r="G12" s="138"/>
    </row>
    <row r="13" spans="1:7">
      <c r="A13" s="120" t="s">
        <v>242</v>
      </c>
      <c r="B13" s="137">
        <v>3.9832448488393993E-5</v>
      </c>
      <c r="C13" s="137">
        <v>1.7074423197319178E-5</v>
      </c>
      <c r="D13" s="137">
        <v>5.9691853989371633E-6</v>
      </c>
      <c r="E13" s="137">
        <v>1.5738933072847116E-4</v>
      </c>
      <c r="F13" s="36"/>
      <c r="G13" s="138"/>
    </row>
    <row r="14" spans="1:7" ht="18">
      <c r="A14" s="136" t="s">
        <v>255</v>
      </c>
      <c r="B14" s="137">
        <v>3.6055527594820167</v>
      </c>
      <c r="C14" s="137">
        <v>3.0373108386548395</v>
      </c>
      <c r="D14" s="137">
        <v>3.1648241599276994</v>
      </c>
      <c r="E14" s="137">
        <v>3.0152410477198983</v>
      </c>
      <c r="F14" s="36"/>
      <c r="G14" s="138"/>
    </row>
    <row r="15" spans="1:7">
      <c r="A15" s="120" t="s">
        <v>242</v>
      </c>
      <c r="B15" s="137">
        <v>4.7670973728238782E-3</v>
      </c>
      <c r="C15" s="137">
        <v>1.8952147873126261E-2</v>
      </c>
      <c r="D15" s="137">
        <v>2.0825504878073081E-2</v>
      </c>
      <c r="E15" s="137">
        <v>6.0770781183013657E-3</v>
      </c>
      <c r="F15" s="36"/>
      <c r="G15" s="138"/>
    </row>
    <row r="16" spans="1:7" ht="18">
      <c r="A16" s="136" t="s">
        <v>256</v>
      </c>
      <c r="B16" s="137">
        <v>297.54388422650607</v>
      </c>
      <c r="C16" s="137">
        <v>3.581118442182273</v>
      </c>
      <c r="D16" s="137">
        <v>10.247785991942841</v>
      </c>
      <c r="E16" s="137">
        <v>650.8249090156454</v>
      </c>
      <c r="F16" s="36"/>
      <c r="G16" s="138"/>
    </row>
    <row r="17" spans="1:7">
      <c r="A17" s="120" t="s">
        <v>242</v>
      </c>
      <c r="B17" s="137">
        <v>5.8929139822991665</v>
      </c>
      <c r="C17" s="137">
        <v>2.403480077927493</v>
      </c>
      <c r="D17" s="137">
        <v>0.87919501229331987</v>
      </c>
      <c r="E17" s="137">
        <v>24.025611494899945</v>
      </c>
      <c r="F17" s="36"/>
      <c r="G17" s="138"/>
    </row>
    <row r="18" spans="1:7" ht="18">
      <c r="A18" s="136" t="s">
        <v>257</v>
      </c>
      <c r="B18" s="137">
        <v>563056.47758484236</v>
      </c>
      <c r="C18" s="137">
        <v>436103.62400255149</v>
      </c>
      <c r="D18" s="137">
        <v>472452.46122873609</v>
      </c>
      <c r="E18" s="137">
        <v>432433.81093190587</v>
      </c>
      <c r="F18" s="36"/>
      <c r="G18" s="138"/>
    </row>
    <row r="19" spans="1:7">
      <c r="A19" s="120" t="s">
        <v>242</v>
      </c>
      <c r="B19" s="137">
        <v>796.14186057836366</v>
      </c>
      <c r="C19" s="137">
        <v>5509.6698717922845</v>
      </c>
      <c r="D19" s="137">
        <v>4756.6351609338053</v>
      </c>
      <c r="E19" s="137">
        <v>1823.6911634924654</v>
      </c>
      <c r="F19" s="36"/>
      <c r="G19" s="138"/>
    </row>
    <row r="20" spans="1:7" ht="18">
      <c r="A20" s="136" t="s">
        <v>258</v>
      </c>
      <c r="B20" s="137">
        <v>156201.72844323496</v>
      </c>
      <c r="C20" s="137">
        <v>143324.29829865211</v>
      </c>
      <c r="D20" s="137">
        <v>149219.5538765449</v>
      </c>
      <c r="E20" s="137">
        <v>143352.34307211876</v>
      </c>
      <c r="F20" s="36"/>
      <c r="G20" s="138"/>
    </row>
    <row r="21" spans="1:7">
      <c r="A21" s="120" t="s">
        <v>242</v>
      </c>
      <c r="B21" s="137">
        <v>213.68374810925562</v>
      </c>
      <c r="C21" s="137">
        <v>944.21349575608031</v>
      </c>
      <c r="D21" s="137">
        <v>687.12211593976633</v>
      </c>
      <c r="E21" s="137">
        <v>344.7239424091884</v>
      </c>
      <c r="F21" s="36"/>
      <c r="G21" s="138"/>
    </row>
    <row r="22" spans="1:7" ht="18">
      <c r="A22" s="136" t="s">
        <v>256</v>
      </c>
      <c r="B22" s="137">
        <v>-998.09349303741794</v>
      </c>
      <c r="C22" s="137">
        <v>-999.97435049818364</v>
      </c>
      <c r="D22" s="137">
        <v>-999.93119125875171</v>
      </c>
      <c r="E22" s="137">
        <v>-995.46866474218496</v>
      </c>
      <c r="F22" s="36"/>
      <c r="G22" s="138"/>
    </row>
    <row r="23" spans="1:7">
      <c r="A23" s="120" t="s">
        <v>242</v>
      </c>
      <c r="B23" s="137">
        <v>3.9832448488393991E-2</v>
      </c>
      <c r="C23" s="137">
        <v>1.7074423197319177E-2</v>
      </c>
      <c r="D23" s="137">
        <v>5.9691853989371629E-3</v>
      </c>
      <c r="E23" s="137">
        <v>0.15738933072847117</v>
      </c>
      <c r="F23" s="36"/>
      <c r="G23" s="138"/>
    </row>
    <row r="24" spans="1:7" ht="18">
      <c r="A24" s="136" t="s">
        <v>257</v>
      </c>
      <c r="B24" s="137">
        <v>2605.5527594820169</v>
      </c>
      <c r="C24" s="137">
        <v>2037.3108386548395</v>
      </c>
      <c r="D24" s="137">
        <v>2164.8241599276994</v>
      </c>
      <c r="E24" s="137">
        <v>2015.2410477198982</v>
      </c>
      <c r="F24" s="1"/>
    </row>
    <row r="25" spans="1:7">
      <c r="A25" s="120" t="s">
        <v>242</v>
      </c>
      <c r="B25" s="137">
        <v>4.7670973728238781</v>
      </c>
      <c r="C25" s="137">
        <v>18.952147873126261</v>
      </c>
      <c r="D25" s="137">
        <v>20.82550487807308</v>
      </c>
      <c r="E25" s="137">
        <v>6.0770781183013654</v>
      </c>
    </row>
    <row r="26" spans="1:7" ht="18">
      <c r="A26" s="136" t="s">
        <v>258</v>
      </c>
      <c r="B26" s="137">
        <v>0</v>
      </c>
      <c r="C26" s="137">
        <v>0</v>
      </c>
      <c r="D26" s="137">
        <v>0</v>
      </c>
      <c r="E26" s="137">
        <v>0</v>
      </c>
    </row>
    <row r="27" spans="1:7">
      <c r="A27" s="120" t="s">
        <v>242</v>
      </c>
      <c r="B27" s="137">
        <v>0</v>
      </c>
      <c r="C27" s="137">
        <v>0</v>
      </c>
      <c r="D27" s="137">
        <v>0</v>
      </c>
      <c r="E27" s="137">
        <v>0</v>
      </c>
    </row>
    <row r="29" spans="1:7">
      <c r="A29" s="119" t="s">
        <v>243</v>
      </c>
    </row>
    <row r="31" spans="1:7">
      <c r="A31" s="36" t="s">
        <v>0</v>
      </c>
      <c r="B31" s="36" t="s">
        <v>229</v>
      </c>
      <c r="C31" s="36" t="s">
        <v>231</v>
      </c>
      <c r="D31" s="36" t="s">
        <v>232</v>
      </c>
    </row>
    <row r="32" spans="1:7">
      <c r="A32" s="126" t="s">
        <v>233</v>
      </c>
      <c r="B32" s="126" t="s">
        <v>234</v>
      </c>
      <c r="C32" s="126" t="s">
        <v>111</v>
      </c>
      <c r="D32" s="126" t="s">
        <v>111</v>
      </c>
    </row>
    <row r="33" spans="1:4">
      <c r="A33" s="133" t="s">
        <v>235</v>
      </c>
      <c r="B33" s="9" t="s">
        <v>244</v>
      </c>
      <c r="C33" s="9" t="s">
        <v>245</v>
      </c>
      <c r="D33" s="9" t="s">
        <v>246</v>
      </c>
    </row>
    <row r="34" spans="1:4" ht="18">
      <c r="A34" s="36" t="s">
        <v>259</v>
      </c>
      <c r="B34" s="21">
        <v>-338.96129130831952</v>
      </c>
      <c r="C34" s="14">
        <v>-324.69</v>
      </c>
      <c r="D34" s="14">
        <v>-330.68</v>
      </c>
    </row>
    <row r="35" spans="1:4">
      <c r="A35" s="120" t="s">
        <v>247</v>
      </c>
      <c r="B35" s="21">
        <v>4.837793877449549</v>
      </c>
      <c r="C35" s="14">
        <v>6.09</v>
      </c>
      <c r="D35" s="14">
        <v>6.41</v>
      </c>
    </row>
    <row r="36" spans="1:4" ht="34">
      <c r="A36" s="134" t="s">
        <v>248</v>
      </c>
      <c r="B36" s="34">
        <v>-10.14</v>
      </c>
      <c r="C36" s="15">
        <v>11.24</v>
      </c>
      <c r="D36" s="15">
        <v>2.27</v>
      </c>
    </row>
    <row r="37" spans="1:4">
      <c r="A37" s="36"/>
      <c r="B37" s="14"/>
      <c r="C37" s="14"/>
      <c r="D37" s="14"/>
    </row>
    <row r="38" spans="1:4" ht="17">
      <c r="A38" s="134" t="s">
        <v>249</v>
      </c>
      <c r="B38" s="15">
        <v>-88</v>
      </c>
      <c r="C38" s="15">
        <v>-88</v>
      </c>
      <c r="D38" s="15">
        <v>-88</v>
      </c>
    </row>
    <row r="39" spans="1:4">
      <c r="A39" s="36"/>
      <c r="B39" s="14"/>
      <c r="C39" s="14"/>
      <c r="D39" s="14"/>
    </row>
    <row r="40" spans="1:4" ht="17">
      <c r="A40" s="134" t="s">
        <v>250</v>
      </c>
      <c r="B40" s="15">
        <v>285.83999999999997</v>
      </c>
      <c r="C40" s="15">
        <v>285.83999999999997</v>
      </c>
      <c r="D40" s="15">
        <v>285.83999999999997</v>
      </c>
    </row>
    <row r="41" spans="1:4">
      <c r="A41" s="36"/>
      <c r="B41" s="14"/>
      <c r="C41" s="14"/>
      <c r="D41" s="14"/>
    </row>
    <row r="42" spans="1:4" ht="18">
      <c r="A42" s="36" t="s">
        <v>260</v>
      </c>
      <c r="B42" s="137">
        <v>1</v>
      </c>
      <c r="C42" s="137">
        <v>1</v>
      </c>
      <c r="D42" s="137">
        <v>1</v>
      </c>
    </row>
    <row r="43" spans="1:4">
      <c r="A43" s="36" t="s">
        <v>242</v>
      </c>
      <c r="B43" s="137">
        <v>0</v>
      </c>
      <c r="C43" s="137">
        <v>0</v>
      </c>
      <c r="D43" s="137">
        <v>0</v>
      </c>
    </row>
    <row r="44" spans="1:4" ht="18">
      <c r="A44" s="36" t="s">
        <v>261</v>
      </c>
      <c r="B44" s="137">
        <v>1.029038957820339E-4</v>
      </c>
      <c r="C44" s="137">
        <v>1.0512621373211656E-4</v>
      </c>
      <c r="D44" s="137">
        <v>1.0419358521690988E-4</v>
      </c>
    </row>
    <row r="45" spans="1:4">
      <c r="A45" s="36" t="s">
        <v>242</v>
      </c>
      <c r="B45" s="137">
        <v>7.5309937290257129E-7</v>
      </c>
      <c r="C45" s="137">
        <v>9.4757619667178266E-7</v>
      </c>
      <c r="D45" s="137">
        <v>9.9715789661427052E-7</v>
      </c>
    </row>
    <row r="46" spans="1:4" ht="18">
      <c r="A46" s="36" t="s">
        <v>262</v>
      </c>
      <c r="B46" s="137">
        <v>816757.3633333334</v>
      </c>
      <c r="C46" s="137">
        <v>865315.17500000005</v>
      </c>
      <c r="D46" s="137">
        <v>797237.19500000007</v>
      </c>
    </row>
    <row r="47" spans="1:4">
      <c r="A47" s="36" t="s">
        <v>242</v>
      </c>
      <c r="B47" s="137">
        <v>3174.3449205473689</v>
      </c>
      <c r="C47" s="137">
        <v>894.95781064419964</v>
      </c>
      <c r="D47" s="137">
        <v>2216.5364963017651</v>
      </c>
    </row>
    <row r="48" spans="1:4" ht="18">
      <c r="A48" s="36" t="s">
        <v>263</v>
      </c>
      <c r="B48" s="137">
        <v>84.137056609771832</v>
      </c>
      <c r="C48" s="137">
        <v>91.014206307499109</v>
      </c>
      <c r="D48" s="137">
        <v>83.145380787287181</v>
      </c>
    </row>
    <row r="49" spans="1:4">
      <c r="A49" s="36" t="s">
        <v>242</v>
      </c>
      <c r="B49" s="137">
        <v>0.61157788673496427</v>
      </c>
      <c r="C49" s="137">
        <v>0.82510170660183713</v>
      </c>
      <c r="D49" s="137">
        <v>0.73508868575339648</v>
      </c>
    </row>
    <row r="50" spans="1:4" ht="18">
      <c r="A50" s="36" t="s">
        <v>262</v>
      </c>
      <c r="B50" s="137">
        <v>0</v>
      </c>
      <c r="C50" s="137">
        <v>0</v>
      </c>
      <c r="D50" s="137">
        <v>0</v>
      </c>
    </row>
    <row r="51" spans="1:4">
      <c r="A51" s="36" t="s">
        <v>242</v>
      </c>
      <c r="B51" s="137">
        <v>0</v>
      </c>
      <c r="C51" s="137">
        <v>0</v>
      </c>
      <c r="D51" s="137">
        <v>0</v>
      </c>
    </row>
    <row r="52" spans="1:4" ht="18">
      <c r="A52" s="36" t="s">
        <v>264</v>
      </c>
      <c r="B52" s="137">
        <v>-338.96129130831952</v>
      </c>
      <c r="C52" s="137">
        <v>-324.68546455889668</v>
      </c>
      <c r="D52" s="137">
        <v>-330.67652587582785</v>
      </c>
    </row>
    <row r="53" spans="1:4">
      <c r="A53" s="36" t="s">
        <v>242</v>
      </c>
      <c r="B53" s="137">
        <v>4.837793877449549</v>
      </c>
      <c r="C53" s="137">
        <v>6.0870829104630477</v>
      </c>
      <c r="D53" s="137">
        <v>6.4055880812890766</v>
      </c>
    </row>
    <row r="54" spans="1:4">
      <c r="A54" s="1" t="s">
        <v>251</v>
      </c>
    </row>
    <row r="56" spans="1:4">
      <c r="A56" s="9" t="s">
        <v>284</v>
      </c>
    </row>
    <row r="57" spans="1:4">
      <c r="A57" s="9" t="s">
        <v>284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F197-AEDF-3346-8732-FFB1A31CEE47}">
  <dimension ref="A1:H4"/>
  <sheetViews>
    <sheetView workbookViewId="0">
      <selection activeCell="G14" sqref="G14"/>
    </sheetView>
  </sheetViews>
  <sheetFormatPr baseColWidth="10" defaultRowHeight="16"/>
  <cols>
    <col min="1" max="1" width="18.1640625" style="9" bestFit="1" customWidth="1"/>
    <col min="2" max="7" width="10.1640625" style="9" customWidth="1"/>
    <col min="8" max="8" width="11.33203125" style="9" bestFit="1" customWidth="1"/>
    <col min="9" max="16384" width="10.83203125" style="9"/>
  </cols>
  <sheetData>
    <row r="1" spans="1:8">
      <c r="A1" s="182" t="s">
        <v>407</v>
      </c>
      <c r="B1" s="182"/>
      <c r="C1" s="182"/>
      <c r="D1" s="182"/>
      <c r="E1" s="182"/>
      <c r="F1" s="182"/>
      <c r="G1" s="182"/>
      <c r="H1" s="182"/>
    </row>
    <row r="2" spans="1:8" ht="19" thickBot="1">
      <c r="A2" s="3"/>
      <c r="B2" s="139" t="s">
        <v>265</v>
      </c>
      <c r="C2" s="139" t="s">
        <v>266</v>
      </c>
      <c r="D2" s="139" t="s">
        <v>267</v>
      </c>
      <c r="E2" s="139" t="s">
        <v>268</v>
      </c>
      <c r="F2" s="139" t="s">
        <v>269</v>
      </c>
      <c r="G2" s="139" t="s">
        <v>270</v>
      </c>
      <c r="H2" s="139" t="s">
        <v>271</v>
      </c>
    </row>
    <row r="3" spans="1:8" ht="17" thickTop="1">
      <c r="A3" s="36" t="s">
        <v>217</v>
      </c>
      <c r="B3" s="52">
        <v>9.8503000000000007</v>
      </c>
      <c r="C3" s="52">
        <v>18.034199999999998</v>
      </c>
      <c r="D3" s="52">
        <v>5.3053999999999997</v>
      </c>
      <c r="E3" s="52">
        <v>90</v>
      </c>
      <c r="F3" s="52">
        <v>105.1323</v>
      </c>
      <c r="G3" s="52">
        <v>90</v>
      </c>
      <c r="H3" s="52">
        <v>909.79</v>
      </c>
    </row>
    <row r="4" spans="1:8">
      <c r="A4" s="36" t="s">
        <v>218</v>
      </c>
      <c r="B4" s="52">
        <v>9.8800000000000008</v>
      </c>
      <c r="C4" s="52">
        <v>18.04</v>
      </c>
      <c r="D4" s="52">
        <v>5.31</v>
      </c>
      <c r="E4" s="52">
        <v>90</v>
      </c>
      <c r="F4" s="52">
        <v>105.42</v>
      </c>
      <c r="G4" s="52">
        <v>90</v>
      </c>
      <c r="H4" s="52">
        <v>912</v>
      </c>
    </row>
  </sheetData>
  <mergeCells count="1">
    <mergeCell ref="A1: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4326-BE6A-EF4B-B77C-B561F32F1C86}">
  <dimension ref="A1:Z65"/>
  <sheetViews>
    <sheetView workbookViewId="0"/>
  </sheetViews>
  <sheetFormatPr baseColWidth="10" defaultRowHeight="16"/>
  <cols>
    <col min="1" max="3" width="10.83203125" style="2"/>
    <col min="4" max="4" width="17" style="2" customWidth="1"/>
    <col min="5" max="5" width="10.83203125" style="2"/>
    <col min="6" max="6" width="23.83203125" style="2" bestFit="1" customWidth="1"/>
    <col min="7" max="9" width="7.33203125" style="110" bestFit="1" customWidth="1"/>
    <col min="10" max="10" width="10.83203125" style="2"/>
    <col min="11" max="12" width="13.5" style="110" bestFit="1" customWidth="1"/>
    <col min="13" max="14" width="13.33203125" style="2" bestFit="1" customWidth="1"/>
    <col min="15" max="15" width="10.83203125" style="2"/>
    <col min="16" max="16" width="16.6640625" style="2" customWidth="1"/>
    <col min="17" max="17" width="16" style="2" bestFit="1" customWidth="1"/>
    <col min="18" max="18" width="13.33203125" style="2" bestFit="1" customWidth="1"/>
    <col min="19" max="19" width="12.5" style="2" bestFit="1" customWidth="1"/>
    <col min="20" max="20" width="14.5" style="2" bestFit="1" customWidth="1"/>
    <col min="21" max="21" width="11.83203125" style="2" bestFit="1" customWidth="1"/>
    <col min="22" max="22" width="11" style="2" bestFit="1" customWidth="1"/>
    <col min="23" max="23" width="14.5" style="2" bestFit="1" customWidth="1"/>
    <col min="24" max="24" width="11.83203125" style="2" bestFit="1" customWidth="1"/>
    <col min="25" max="25" width="11.5" style="2" bestFit="1" customWidth="1"/>
    <col min="26" max="16384" width="10.83203125" style="2"/>
  </cols>
  <sheetData>
    <row r="1" spans="1:26" ht="17" thickBot="1">
      <c r="A1" s="153" t="s">
        <v>408</v>
      </c>
      <c r="B1" s="153"/>
      <c r="C1" s="153"/>
      <c r="D1" s="153"/>
      <c r="E1" s="153"/>
      <c r="F1" s="153"/>
      <c r="G1" s="154"/>
      <c r="H1" s="154"/>
      <c r="I1" s="154"/>
      <c r="J1" s="153"/>
      <c r="K1" s="154"/>
      <c r="L1" s="154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6" ht="17" thickTop="1">
      <c r="A2" s="183" t="s">
        <v>364</v>
      </c>
      <c r="B2" s="183"/>
      <c r="C2" s="183"/>
      <c r="D2" s="183"/>
      <c r="F2" s="183" t="s">
        <v>285</v>
      </c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6">
      <c r="B3" s="109"/>
      <c r="C3" s="110"/>
      <c r="D3" s="110"/>
      <c r="E3" s="110"/>
      <c r="G3" s="185" t="s">
        <v>218</v>
      </c>
      <c r="H3" s="185"/>
      <c r="I3" s="185"/>
      <c r="K3" s="186" t="s">
        <v>217</v>
      </c>
      <c r="L3" s="186"/>
      <c r="M3" s="186"/>
      <c r="N3" s="186"/>
      <c r="P3" s="180" t="s">
        <v>286</v>
      </c>
      <c r="Q3" s="180"/>
      <c r="R3" s="180"/>
      <c r="S3" s="180"/>
      <c r="T3" s="180"/>
      <c r="U3" s="180"/>
      <c r="V3" s="180"/>
      <c r="W3" s="180"/>
      <c r="X3" s="180"/>
      <c r="Y3" s="180"/>
    </row>
    <row r="4" spans="1:26" ht="17">
      <c r="A4" s="184" t="s">
        <v>272</v>
      </c>
      <c r="B4" s="184" t="s">
        <v>273</v>
      </c>
      <c r="C4" s="140" t="s">
        <v>274</v>
      </c>
      <c r="D4" s="140">
        <v>180</v>
      </c>
      <c r="F4" s="142" t="s">
        <v>287</v>
      </c>
      <c r="G4" s="110" t="s">
        <v>288</v>
      </c>
      <c r="H4" s="110" t="s">
        <v>289</v>
      </c>
      <c r="I4" s="110" t="s">
        <v>288</v>
      </c>
      <c r="K4" s="110" t="s">
        <v>288</v>
      </c>
      <c r="L4" s="110" t="s">
        <v>289</v>
      </c>
      <c r="M4" s="110" t="s">
        <v>288</v>
      </c>
      <c r="N4" s="110" t="s">
        <v>289</v>
      </c>
    </row>
    <row r="5" spans="1:26" ht="17">
      <c r="A5" s="184"/>
      <c r="B5" s="184"/>
      <c r="C5" s="140" t="s">
        <v>275</v>
      </c>
      <c r="D5" s="140">
        <v>30.125</v>
      </c>
      <c r="F5" s="142" t="s">
        <v>290</v>
      </c>
      <c r="G5" s="110">
        <v>-110</v>
      </c>
      <c r="H5" s="110">
        <v>-110</v>
      </c>
      <c r="I5" s="110">
        <v>-110</v>
      </c>
      <c r="K5" s="143" t="s">
        <v>291</v>
      </c>
      <c r="L5" s="143" t="s">
        <v>291</v>
      </c>
      <c r="M5" s="143" t="s">
        <v>291</v>
      </c>
      <c r="N5" s="143" t="s">
        <v>291</v>
      </c>
      <c r="P5" s="36" t="s">
        <v>292</v>
      </c>
    </row>
    <row r="6" spans="1:26" ht="17">
      <c r="A6" s="184"/>
      <c r="B6" s="184"/>
      <c r="C6" s="140" t="s">
        <v>276</v>
      </c>
      <c r="D6" s="140">
        <v>90</v>
      </c>
      <c r="F6" s="142" t="s">
        <v>293</v>
      </c>
      <c r="G6" s="110" t="s">
        <v>294</v>
      </c>
      <c r="H6" s="110" t="s">
        <v>294</v>
      </c>
      <c r="I6" s="110" t="s">
        <v>294</v>
      </c>
      <c r="K6" s="110" t="s">
        <v>295</v>
      </c>
      <c r="L6" s="110" t="s">
        <v>295</v>
      </c>
      <c r="M6" s="110" t="s">
        <v>296</v>
      </c>
      <c r="N6" s="110" t="s">
        <v>296</v>
      </c>
      <c r="P6" s="110"/>
      <c r="Q6" s="110" t="s">
        <v>297</v>
      </c>
      <c r="R6" s="110" t="s">
        <v>298</v>
      </c>
      <c r="S6" s="110" t="s">
        <v>299</v>
      </c>
      <c r="T6" s="110" t="s">
        <v>300</v>
      </c>
      <c r="U6" s="110" t="s">
        <v>301</v>
      </c>
      <c r="V6" s="110" t="s">
        <v>302</v>
      </c>
      <c r="W6" s="110" t="s">
        <v>303</v>
      </c>
      <c r="X6" s="110" t="s">
        <v>304</v>
      </c>
      <c r="Y6" s="110" t="s">
        <v>305</v>
      </c>
    </row>
    <row r="7" spans="1:26" ht="17">
      <c r="A7" s="184"/>
      <c r="B7" s="184"/>
      <c r="C7" s="140" t="s">
        <v>277</v>
      </c>
      <c r="D7" s="140">
        <v>0.92100000000000004</v>
      </c>
      <c r="F7" s="142" t="s">
        <v>306</v>
      </c>
      <c r="G7" s="110">
        <v>4171</v>
      </c>
      <c r="H7" s="110">
        <v>4746</v>
      </c>
      <c r="I7" s="110">
        <v>37578</v>
      </c>
      <c r="K7" s="110">
        <v>7567</v>
      </c>
      <c r="L7" s="110">
        <v>7230</v>
      </c>
      <c r="M7" s="110">
        <v>2517</v>
      </c>
      <c r="N7" s="110">
        <v>2793</v>
      </c>
      <c r="P7" s="110" t="s">
        <v>297</v>
      </c>
      <c r="Q7" s="144">
        <v>1</v>
      </c>
      <c r="R7" s="144">
        <v>0.76</v>
      </c>
      <c r="S7" s="144" t="s">
        <v>307</v>
      </c>
      <c r="T7" s="144">
        <v>0.05</v>
      </c>
      <c r="U7" s="144" t="s">
        <v>308</v>
      </c>
      <c r="V7" s="144" t="s">
        <v>309</v>
      </c>
      <c r="W7" s="144">
        <v>0.31</v>
      </c>
      <c r="X7" s="144">
        <v>-0.56000000000000005</v>
      </c>
      <c r="Y7" s="144">
        <v>-0.66</v>
      </c>
    </row>
    <row r="8" spans="1:26" ht="17">
      <c r="A8" s="184"/>
      <c r="B8" s="141"/>
      <c r="C8" s="140"/>
      <c r="D8" s="140"/>
      <c r="F8" s="142" t="s">
        <v>310</v>
      </c>
      <c r="G8" s="110">
        <v>4096</v>
      </c>
      <c r="H8" s="110">
        <v>4096</v>
      </c>
      <c r="I8" s="110">
        <v>4096</v>
      </c>
      <c r="K8" s="110">
        <v>4096</v>
      </c>
      <c r="L8" s="110">
        <v>4096</v>
      </c>
      <c r="M8" s="110">
        <v>4096</v>
      </c>
      <c r="N8" s="110">
        <v>4096</v>
      </c>
      <c r="P8" s="110" t="s">
        <v>298</v>
      </c>
      <c r="Q8" s="144" t="s">
        <v>311</v>
      </c>
      <c r="R8" s="144" t="s">
        <v>312</v>
      </c>
      <c r="S8" s="144">
        <v>-0.96</v>
      </c>
      <c r="T8" s="144">
        <v>-0.08</v>
      </c>
      <c r="U8" s="144" t="s">
        <v>313</v>
      </c>
      <c r="V8" s="144" t="s">
        <v>314</v>
      </c>
      <c r="W8" s="144">
        <v>0.47</v>
      </c>
      <c r="X8" s="144">
        <v>-0.74</v>
      </c>
      <c r="Y8" s="144">
        <v>-0.37</v>
      </c>
    </row>
    <row r="9" spans="1:26" ht="17">
      <c r="A9" s="184"/>
      <c r="B9" s="184" t="s">
        <v>278</v>
      </c>
      <c r="C9" s="140" t="s">
        <v>274</v>
      </c>
      <c r="D9" s="140">
        <v>0</v>
      </c>
      <c r="F9" s="142" t="s">
        <v>315</v>
      </c>
      <c r="G9" s="110" t="s">
        <v>316</v>
      </c>
      <c r="H9" s="110" t="s">
        <v>316</v>
      </c>
      <c r="I9" s="110" t="s">
        <v>316</v>
      </c>
      <c r="K9" s="110" t="s">
        <v>316</v>
      </c>
      <c r="L9" s="110" t="s">
        <v>316</v>
      </c>
      <c r="M9" s="110" t="s">
        <v>316</v>
      </c>
      <c r="N9" s="110" t="s">
        <v>316</v>
      </c>
      <c r="P9" s="110" t="s">
        <v>299</v>
      </c>
      <c r="Q9" s="144">
        <v>-0.8</v>
      </c>
      <c r="R9" s="144" t="s">
        <v>317</v>
      </c>
      <c r="S9" s="144">
        <v>1</v>
      </c>
      <c r="T9" s="144" t="s">
        <v>318</v>
      </c>
      <c r="U9" s="144">
        <v>0.64</v>
      </c>
      <c r="V9" s="144">
        <v>-0.63</v>
      </c>
      <c r="W9" s="144" t="s">
        <v>319</v>
      </c>
      <c r="X9" s="144" t="s">
        <v>320</v>
      </c>
      <c r="Y9" s="144">
        <v>0.56000000000000005</v>
      </c>
    </row>
    <row r="10" spans="1:26" ht="17">
      <c r="A10" s="184"/>
      <c r="B10" s="184"/>
      <c r="C10" s="140" t="s">
        <v>275</v>
      </c>
      <c r="D10" s="140">
        <v>108.134</v>
      </c>
      <c r="F10" s="142" t="s">
        <v>321</v>
      </c>
      <c r="G10" s="110" t="s">
        <v>322</v>
      </c>
      <c r="H10" s="110" t="s">
        <v>322</v>
      </c>
      <c r="I10" s="110" t="s">
        <v>323</v>
      </c>
      <c r="K10" s="110" t="s">
        <v>322</v>
      </c>
      <c r="L10" s="110" t="s">
        <v>322</v>
      </c>
      <c r="M10" s="110" t="s">
        <v>324</v>
      </c>
      <c r="N10" s="110" t="s">
        <v>324</v>
      </c>
      <c r="P10" s="110" t="s">
        <v>300</v>
      </c>
      <c r="Q10" s="144">
        <v>0.05</v>
      </c>
      <c r="R10" s="144" t="s">
        <v>325</v>
      </c>
      <c r="S10" s="144" t="s">
        <v>318</v>
      </c>
      <c r="T10" s="144" t="s">
        <v>312</v>
      </c>
      <c r="U10" s="144" t="s">
        <v>326</v>
      </c>
      <c r="V10" s="144" t="s">
        <v>327</v>
      </c>
      <c r="W10" s="144" t="s">
        <v>328</v>
      </c>
      <c r="X10" s="144" t="s">
        <v>329</v>
      </c>
      <c r="Y10" s="144">
        <v>0.42</v>
      </c>
    </row>
    <row r="11" spans="1:26" ht="17">
      <c r="A11" s="184"/>
      <c r="B11" s="184"/>
      <c r="C11" s="140" t="s">
        <v>276</v>
      </c>
      <c r="D11" s="140">
        <v>90</v>
      </c>
      <c r="F11" s="142" t="s">
        <v>330</v>
      </c>
      <c r="G11" s="110">
        <v>330</v>
      </c>
      <c r="H11" s="110">
        <v>330</v>
      </c>
      <c r="I11" s="110">
        <v>208</v>
      </c>
      <c r="K11" s="110">
        <v>160</v>
      </c>
      <c r="L11" s="110">
        <v>160</v>
      </c>
      <c r="M11" s="110">
        <v>160</v>
      </c>
      <c r="N11" s="110">
        <v>160</v>
      </c>
      <c r="P11" s="110" t="s">
        <v>301</v>
      </c>
      <c r="Q11" s="144">
        <v>-0.53</v>
      </c>
      <c r="R11" s="144" t="s">
        <v>313</v>
      </c>
      <c r="S11" s="144">
        <v>0.64</v>
      </c>
      <c r="T11" s="144" t="s">
        <v>326</v>
      </c>
      <c r="U11" s="144" t="s">
        <v>312</v>
      </c>
      <c r="V11" s="144">
        <v>-0.92</v>
      </c>
      <c r="W11" s="144" t="s">
        <v>331</v>
      </c>
      <c r="X11" s="144" t="s">
        <v>332</v>
      </c>
      <c r="Y11" s="144">
        <v>0.02</v>
      </c>
    </row>
    <row r="12" spans="1:26" ht="17">
      <c r="A12" s="184"/>
      <c r="B12" s="184"/>
      <c r="C12" s="140" t="s">
        <v>277</v>
      </c>
      <c r="D12" s="140">
        <v>0.54</v>
      </c>
      <c r="F12" s="142" t="s">
        <v>333</v>
      </c>
      <c r="G12" s="110">
        <v>15</v>
      </c>
      <c r="H12" s="110">
        <v>90</v>
      </c>
      <c r="I12" s="110">
        <v>15</v>
      </c>
      <c r="K12" s="110">
        <v>12</v>
      </c>
      <c r="L12" s="110">
        <v>90</v>
      </c>
      <c r="M12" s="110">
        <v>0</v>
      </c>
      <c r="N12" s="110">
        <v>90</v>
      </c>
      <c r="P12" s="110" t="s">
        <v>302</v>
      </c>
      <c r="Q12" s="144" t="s">
        <v>309</v>
      </c>
      <c r="R12" s="144">
        <v>0.67</v>
      </c>
      <c r="S12" s="144" t="s">
        <v>334</v>
      </c>
      <c r="T12" s="144">
        <v>0.28000000000000003</v>
      </c>
      <c r="U12" s="144" t="s">
        <v>335</v>
      </c>
      <c r="V12" s="144">
        <v>1</v>
      </c>
      <c r="W12" s="144">
        <v>0.42</v>
      </c>
      <c r="X12" s="144">
        <v>-0.38</v>
      </c>
      <c r="Y12" s="144">
        <v>-0.17</v>
      </c>
    </row>
    <row r="13" spans="1:26" ht="17">
      <c r="A13" s="184"/>
      <c r="B13" s="141"/>
      <c r="C13" s="140"/>
      <c r="D13" s="140"/>
      <c r="F13" s="142" t="s">
        <v>336</v>
      </c>
      <c r="G13" s="110">
        <v>2.42</v>
      </c>
      <c r="H13" s="110">
        <v>2.74</v>
      </c>
      <c r="K13" s="110">
        <v>2.81</v>
      </c>
      <c r="L13" s="110">
        <v>4.26</v>
      </c>
      <c r="M13" s="110">
        <v>2.0299999999999998</v>
      </c>
      <c r="N13" s="110">
        <v>2.92</v>
      </c>
      <c r="P13" s="110" t="s">
        <v>303</v>
      </c>
      <c r="Q13" s="144" t="s">
        <v>332</v>
      </c>
      <c r="R13" s="144">
        <v>0.47</v>
      </c>
      <c r="S13" s="144" t="s">
        <v>319</v>
      </c>
      <c r="T13" s="144">
        <v>0.66</v>
      </c>
      <c r="U13" s="144" t="s">
        <v>331</v>
      </c>
      <c r="V13" s="144" t="s">
        <v>337</v>
      </c>
      <c r="W13" s="144" t="s">
        <v>312</v>
      </c>
      <c r="X13" s="144" t="s">
        <v>338</v>
      </c>
      <c r="Y13" s="144">
        <v>0.24</v>
      </c>
    </row>
    <row r="14" spans="1:26" ht="17">
      <c r="A14" s="184"/>
      <c r="B14" s="184" t="s">
        <v>279</v>
      </c>
      <c r="C14" s="140" t="s">
        <v>274</v>
      </c>
      <c r="D14" s="140">
        <v>90</v>
      </c>
      <c r="F14" s="142" t="s">
        <v>339</v>
      </c>
      <c r="G14" s="110">
        <v>2.98</v>
      </c>
      <c r="H14" s="110">
        <v>4.09</v>
      </c>
      <c r="I14" s="110">
        <v>6.63</v>
      </c>
      <c r="K14" s="110">
        <v>2.74</v>
      </c>
      <c r="L14" s="110">
        <v>4.0199999999999996</v>
      </c>
      <c r="M14" s="145">
        <v>1.95</v>
      </c>
      <c r="N14" s="110">
        <v>2.36</v>
      </c>
      <c r="P14" s="110" t="s">
        <v>304</v>
      </c>
      <c r="Q14" s="144">
        <v>-0.56000000000000005</v>
      </c>
      <c r="R14" s="144" t="s">
        <v>340</v>
      </c>
      <c r="S14" s="144" t="s">
        <v>320</v>
      </c>
      <c r="T14" s="144" t="s">
        <v>329</v>
      </c>
      <c r="U14" s="144">
        <v>0.31</v>
      </c>
      <c r="V14" s="144">
        <v>-0.38</v>
      </c>
      <c r="W14" s="144" t="s">
        <v>338</v>
      </c>
      <c r="X14" s="144">
        <v>1</v>
      </c>
      <c r="Y14" s="144">
        <v>0.32</v>
      </c>
      <c r="Z14" s="2" t="s">
        <v>341</v>
      </c>
    </row>
    <row r="15" spans="1:26" ht="17">
      <c r="A15" s="184"/>
      <c r="B15" s="184"/>
      <c r="C15" s="140" t="s">
        <v>275</v>
      </c>
      <c r="D15" s="140">
        <v>90</v>
      </c>
      <c r="F15" s="142" t="s">
        <v>342</v>
      </c>
      <c r="G15" s="110">
        <v>1.86</v>
      </c>
      <c r="H15" s="110">
        <v>1.39</v>
      </c>
      <c r="K15" s="145">
        <v>3</v>
      </c>
      <c r="L15" s="110">
        <v>4.5199999999999996</v>
      </c>
      <c r="M15" s="110">
        <v>2.12</v>
      </c>
      <c r="N15" s="110">
        <v>3.54</v>
      </c>
      <c r="P15" s="110" t="s">
        <v>305</v>
      </c>
      <c r="Q15" s="144">
        <v>-0.66</v>
      </c>
      <c r="R15" s="144" t="s">
        <v>343</v>
      </c>
      <c r="S15" s="144" t="s">
        <v>344</v>
      </c>
      <c r="T15" s="144" t="s">
        <v>337</v>
      </c>
      <c r="U15" s="144">
        <v>0.02</v>
      </c>
      <c r="V15" s="144" t="s">
        <v>345</v>
      </c>
      <c r="W15" s="144" t="s">
        <v>346</v>
      </c>
      <c r="X15" s="144" t="s">
        <v>347</v>
      </c>
      <c r="Y15" s="144" t="s">
        <v>312</v>
      </c>
    </row>
    <row r="16" spans="1:26" ht="17">
      <c r="A16" s="184"/>
      <c r="B16" s="184"/>
      <c r="C16" s="140" t="s">
        <v>276</v>
      </c>
      <c r="D16" s="140">
        <v>205.959</v>
      </c>
      <c r="F16" s="142" t="s">
        <v>348</v>
      </c>
      <c r="G16" s="146">
        <f>(G45+G39)/(G45+G39+G33+G27+G21)</f>
        <v>0.5757575757575758</v>
      </c>
      <c r="H16" s="146">
        <f>(H45+H39)/(H45+H39+H33+H27+H21)</f>
        <v>0.58415841584158412</v>
      </c>
      <c r="I16" s="146">
        <f>(I45+I39)/(I45+I39+I33+I27+I21)</f>
        <v>0.58000000000000007</v>
      </c>
      <c r="K16" s="146">
        <f>(K45+K39)/(K45+K39+K33+K27+K21+K52)</f>
        <v>0.55000000000000004</v>
      </c>
      <c r="L16" s="146">
        <f t="shared" ref="L16:N16" si="0">(L45+L39)/(L45+L39+L33+L27+L21+L52)</f>
        <v>0.55000000000000004</v>
      </c>
      <c r="M16" s="146">
        <f t="shared" si="0"/>
        <v>0.55000000000000004</v>
      </c>
      <c r="N16" s="146">
        <f t="shared" si="0"/>
        <v>0.55000000000000004</v>
      </c>
      <c r="P16" s="110"/>
      <c r="Q16" s="110"/>
      <c r="R16" s="110"/>
      <c r="S16" s="110"/>
    </row>
    <row r="17" spans="1:14" ht="17">
      <c r="A17" s="184"/>
      <c r="B17" s="184"/>
      <c r="C17" s="140" t="s">
        <v>277</v>
      </c>
      <c r="D17" s="140">
        <v>0.61499999999999999</v>
      </c>
      <c r="F17" s="142" t="s">
        <v>349</v>
      </c>
      <c r="G17" s="110">
        <v>0.08</v>
      </c>
      <c r="H17" s="110">
        <v>0.09</v>
      </c>
      <c r="I17" s="110">
        <v>0.02</v>
      </c>
      <c r="K17" s="110">
        <v>0.21</v>
      </c>
      <c r="L17" s="110">
        <v>0.19</v>
      </c>
      <c r="M17" s="110">
        <v>0.18</v>
      </c>
      <c r="N17" s="110">
        <v>0.24</v>
      </c>
    </row>
    <row r="18" spans="1:14" ht="17">
      <c r="A18" s="184"/>
      <c r="B18" s="141"/>
      <c r="C18" s="140"/>
      <c r="D18" s="140"/>
      <c r="F18" s="142" t="s">
        <v>350</v>
      </c>
      <c r="G18" s="110">
        <v>5</v>
      </c>
      <c r="H18" s="110">
        <v>5</v>
      </c>
      <c r="I18" s="110">
        <v>5</v>
      </c>
      <c r="K18" s="110">
        <v>6</v>
      </c>
      <c r="L18" s="110">
        <v>6</v>
      </c>
      <c r="M18" s="110">
        <v>6</v>
      </c>
      <c r="N18" s="110">
        <v>6</v>
      </c>
    </row>
    <row r="19" spans="1:14" ht="17">
      <c r="A19" s="184"/>
      <c r="B19" s="184" t="s">
        <v>280</v>
      </c>
      <c r="C19" s="140" t="s">
        <v>274</v>
      </c>
      <c r="D19" s="140">
        <v>0</v>
      </c>
      <c r="F19" s="147" t="s">
        <v>351</v>
      </c>
    </row>
    <row r="20" spans="1:14" ht="17">
      <c r="A20" s="184"/>
      <c r="B20" s="184"/>
      <c r="C20" s="140" t="s">
        <v>275</v>
      </c>
      <c r="D20" s="140">
        <v>53.593000000000004</v>
      </c>
      <c r="F20" s="148" t="s">
        <v>352</v>
      </c>
      <c r="G20" s="111">
        <v>100</v>
      </c>
      <c r="H20" s="110">
        <v>100</v>
      </c>
      <c r="I20" s="110">
        <v>100</v>
      </c>
      <c r="K20" s="110">
        <v>100</v>
      </c>
      <c r="L20" s="110">
        <v>100</v>
      </c>
      <c r="M20" s="110">
        <v>56</v>
      </c>
      <c r="N20" s="110">
        <v>100</v>
      </c>
    </row>
    <row r="21" spans="1:14" ht="17">
      <c r="A21" s="184"/>
      <c r="B21" s="184"/>
      <c r="C21" s="140" t="s">
        <v>276</v>
      </c>
      <c r="D21" s="140">
        <v>90</v>
      </c>
      <c r="F21" s="148" t="s">
        <v>353</v>
      </c>
      <c r="G21" s="145">
        <v>0.1</v>
      </c>
      <c r="H21" s="145">
        <v>0.1</v>
      </c>
      <c r="I21" s="145">
        <v>0.1</v>
      </c>
      <c r="K21" s="110">
        <v>0.11</v>
      </c>
      <c r="L21" s="110">
        <v>0.11</v>
      </c>
      <c r="M21" s="110">
        <v>0.11</v>
      </c>
      <c r="N21" s="110">
        <v>0.11</v>
      </c>
    </row>
    <row r="22" spans="1:14" ht="17">
      <c r="A22" s="184"/>
      <c r="B22" s="184"/>
      <c r="C22" s="140" t="s">
        <v>277</v>
      </c>
      <c r="D22" s="140">
        <v>0.14299999999999999</v>
      </c>
      <c r="F22" s="148" t="s">
        <v>354</v>
      </c>
      <c r="G22" s="145">
        <v>2.64</v>
      </c>
      <c r="H22" s="110">
        <v>2.62</v>
      </c>
      <c r="I22" s="110">
        <v>2.64</v>
      </c>
      <c r="K22" s="110">
        <v>2.64</v>
      </c>
      <c r="L22" s="110">
        <v>2.69</v>
      </c>
      <c r="M22" s="110">
        <v>2.64</v>
      </c>
      <c r="N22" s="110">
        <v>2.69</v>
      </c>
    </row>
    <row r="23" spans="1:14" ht="17">
      <c r="A23" s="184" t="s">
        <v>281</v>
      </c>
      <c r="B23" s="141"/>
      <c r="C23" s="140"/>
      <c r="D23" s="140"/>
      <c r="F23" s="148" t="s">
        <v>355</v>
      </c>
      <c r="G23" s="145">
        <v>1.08</v>
      </c>
      <c r="H23" s="110">
        <v>1.08</v>
      </c>
      <c r="I23" s="110">
        <v>1.08</v>
      </c>
      <c r="K23" s="110">
        <v>1.08</v>
      </c>
      <c r="L23" s="110">
        <v>1.0900000000000001</v>
      </c>
      <c r="M23" s="110">
        <v>1.08</v>
      </c>
      <c r="N23" s="110">
        <v>1.0900000000000001</v>
      </c>
    </row>
    <row r="24" spans="1:14" ht="17">
      <c r="A24" s="184"/>
      <c r="B24" s="184" t="s">
        <v>273</v>
      </c>
      <c r="C24" s="140" t="s">
        <v>274</v>
      </c>
      <c r="D24" s="140">
        <v>180</v>
      </c>
      <c r="F24" s="148" t="s">
        <v>356</v>
      </c>
      <c r="G24" s="145">
        <v>0.2</v>
      </c>
      <c r="H24" s="110">
        <v>0.25</v>
      </c>
      <c r="I24" s="110">
        <v>0.22</v>
      </c>
      <c r="K24" s="110">
        <v>0.22</v>
      </c>
      <c r="L24" s="110">
        <v>0.22</v>
      </c>
      <c r="M24" s="110">
        <v>0.22</v>
      </c>
      <c r="N24" s="110">
        <v>0.22</v>
      </c>
    </row>
    <row r="25" spans="1:14" ht="17">
      <c r="A25" s="184"/>
      <c r="B25" s="184"/>
      <c r="C25" s="140" t="s">
        <v>275</v>
      </c>
      <c r="D25" s="140">
        <v>30.125</v>
      </c>
      <c r="F25" s="147" t="s">
        <v>357</v>
      </c>
      <c r="G25" s="145"/>
    </row>
    <row r="26" spans="1:14" ht="17">
      <c r="A26" s="184"/>
      <c r="B26" s="184"/>
      <c r="C26" s="140" t="s">
        <v>276</v>
      </c>
      <c r="D26" s="140">
        <v>90</v>
      </c>
      <c r="F26" s="148" t="s">
        <v>352</v>
      </c>
      <c r="G26" s="111">
        <v>94</v>
      </c>
      <c r="H26" s="110">
        <v>66</v>
      </c>
      <c r="I26" s="110">
        <v>74</v>
      </c>
      <c r="K26" s="110">
        <v>83</v>
      </c>
      <c r="L26" s="110">
        <v>83</v>
      </c>
      <c r="M26" s="110">
        <v>15</v>
      </c>
      <c r="N26" s="110">
        <v>100</v>
      </c>
    </row>
    <row r="27" spans="1:14" ht="17">
      <c r="A27" s="184"/>
      <c r="B27" s="141"/>
      <c r="C27" s="140" t="s">
        <v>277</v>
      </c>
      <c r="D27" s="140">
        <v>0.92100000000000004</v>
      </c>
      <c r="F27" s="148" t="s">
        <v>358</v>
      </c>
      <c r="G27" s="145">
        <v>0.26</v>
      </c>
      <c r="H27" s="145">
        <v>0.26</v>
      </c>
      <c r="I27" s="145">
        <v>0.26</v>
      </c>
      <c r="K27" s="110">
        <v>0.25</v>
      </c>
      <c r="L27" s="110">
        <v>0.25</v>
      </c>
      <c r="M27" s="110">
        <v>0.25</v>
      </c>
      <c r="N27" s="110">
        <v>0.25</v>
      </c>
    </row>
    <row r="28" spans="1:14" ht="17">
      <c r="A28" s="184"/>
      <c r="B28" s="141"/>
      <c r="C28" s="140"/>
      <c r="D28" s="140"/>
      <c r="F28" s="148" t="s">
        <v>354</v>
      </c>
      <c r="G28" s="145">
        <v>2.19</v>
      </c>
      <c r="H28" s="110">
        <v>2.14</v>
      </c>
      <c r="I28" s="110">
        <v>2.1800000000000002</v>
      </c>
      <c r="K28" s="110">
        <v>2.1800000000000002</v>
      </c>
      <c r="L28" s="110">
        <v>2.1800000000000002</v>
      </c>
      <c r="M28" s="110">
        <v>2.1800000000000002</v>
      </c>
      <c r="N28" s="110">
        <v>2.1800000000000002</v>
      </c>
    </row>
    <row r="29" spans="1:14" ht="17">
      <c r="A29" s="184"/>
      <c r="B29" s="184" t="s">
        <v>278</v>
      </c>
      <c r="C29" s="140" t="s">
        <v>274</v>
      </c>
      <c r="D29" s="140">
        <v>0</v>
      </c>
      <c r="F29" s="148" t="s">
        <v>355</v>
      </c>
      <c r="G29" s="145">
        <v>1</v>
      </c>
      <c r="H29" s="145">
        <v>1</v>
      </c>
      <c r="I29" s="145">
        <v>1</v>
      </c>
      <c r="K29" s="145">
        <v>1</v>
      </c>
      <c r="L29" s="110">
        <v>1.02</v>
      </c>
      <c r="M29" s="145">
        <v>1</v>
      </c>
      <c r="N29" s="110">
        <v>1.02</v>
      </c>
    </row>
    <row r="30" spans="1:14" ht="17">
      <c r="A30" s="184"/>
      <c r="B30" s="184"/>
      <c r="C30" s="140" t="s">
        <v>275</v>
      </c>
      <c r="D30" s="140">
        <v>108.134</v>
      </c>
      <c r="F30" s="148" t="s">
        <v>356</v>
      </c>
      <c r="G30" s="145">
        <v>0.43</v>
      </c>
      <c r="H30" s="110">
        <v>0.38</v>
      </c>
      <c r="I30" s="110">
        <v>0.41</v>
      </c>
      <c r="K30" s="110">
        <v>0.39</v>
      </c>
      <c r="L30" s="110">
        <v>0.28999999999999998</v>
      </c>
      <c r="M30" s="110">
        <v>0.39</v>
      </c>
      <c r="N30" s="110">
        <v>0.28999999999999998</v>
      </c>
    </row>
    <row r="31" spans="1:14" ht="17">
      <c r="A31" s="184"/>
      <c r="B31" s="184"/>
      <c r="C31" s="140" t="s">
        <v>276</v>
      </c>
      <c r="D31" s="140">
        <v>90</v>
      </c>
      <c r="F31" s="147" t="s">
        <v>359</v>
      </c>
    </row>
    <row r="32" spans="1:14" ht="17">
      <c r="A32" s="184"/>
      <c r="B32" s="141"/>
      <c r="C32" s="140" t="s">
        <v>277</v>
      </c>
      <c r="D32" s="140">
        <v>0.54</v>
      </c>
      <c r="F32" s="148" t="s">
        <v>352</v>
      </c>
      <c r="G32" s="110">
        <v>100</v>
      </c>
      <c r="H32" s="110">
        <v>100</v>
      </c>
      <c r="I32" s="110">
        <v>100</v>
      </c>
      <c r="K32" s="110">
        <v>100</v>
      </c>
      <c r="L32" s="110">
        <v>100</v>
      </c>
      <c r="M32" s="110">
        <v>100</v>
      </c>
      <c r="N32" s="110">
        <v>78</v>
      </c>
    </row>
    <row r="33" spans="1:14" ht="17">
      <c r="A33" s="184"/>
      <c r="B33" s="141"/>
      <c r="C33" s="140"/>
      <c r="D33" s="140"/>
      <c r="F33" s="148" t="s">
        <v>358</v>
      </c>
      <c r="G33" s="145">
        <v>0.06</v>
      </c>
      <c r="H33" s="145">
        <v>0.06</v>
      </c>
      <c r="I33" s="145">
        <v>0.06</v>
      </c>
      <c r="K33" s="110">
        <v>7.0000000000000007E-2</v>
      </c>
      <c r="L33" s="110">
        <v>7.0000000000000007E-2</v>
      </c>
      <c r="M33" s="110">
        <v>7.0000000000000007E-2</v>
      </c>
      <c r="N33" s="110">
        <v>7.0000000000000007E-2</v>
      </c>
    </row>
    <row r="34" spans="1:14" ht="17">
      <c r="A34" s="184"/>
      <c r="B34" s="184" t="s">
        <v>279</v>
      </c>
      <c r="C34" s="140" t="s">
        <v>274</v>
      </c>
      <c r="D34" s="140">
        <v>90</v>
      </c>
      <c r="F34" s="148" t="s">
        <v>354</v>
      </c>
      <c r="G34" s="110">
        <v>2.5299999999999998</v>
      </c>
      <c r="H34" s="110">
        <v>2.5</v>
      </c>
      <c r="I34" s="110">
        <v>2.56</v>
      </c>
      <c r="K34" s="110">
        <v>2.56</v>
      </c>
      <c r="L34" s="110">
        <v>2.56</v>
      </c>
      <c r="M34" s="110">
        <v>2.56</v>
      </c>
      <c r="N34" s="110">
        <v>2.56</v>
      </c>
    </row>
    <row r="35" spans="1:14" ht="17">
      <c r="A35" s="184"/>
      <c r="B35" s="184"/>
      <c r="C35" s="140" t="s">
        <v>275</v>
      </c>
      <c r="D35" s="140">
        <v>90</v>
      </c>
      <c r="F35" s="148" t="s">
        <v>355</v>
      </c>
      <c r="G35" s="110">
        <v>1.1100000000000001</v>
      </c>
      <c r="H35" s="110">
        <v>1.1100000000000001</v>
      </c>
      <c r="I35" s="110">
        <v>1.1100000000000001</v>
      </c>
      <c r="K35" s="110">
        <v>1.1100000000000001</v>
      </c>
      <c r="L35" s="110">
        <v>1.1100000000000001</v>
      </c>
      <c r="M35" s="110">
        <v>1.1100000000000001</v>
      </c>
      <c r="N35" s="110">
        <v>1.1100000000000001</v>
      </c>
    </row>
    <row r="36" spans="1:14" ht="17">
      <c r="A36" s="184"/>
      <c r="B36" s="184"/>
      <c r="C36" s="140" t="s">
        <v>276</v>
      </c>
      <c r="D36" s="140">
        <v>205.959</v>
      </c>
      <c r="F36" s="148" t="s">
        <v>356</v>
      </c>
      <c r="G36" s="110">
        <v>0.19</v>
      </c>
      <c r="H36" s="110">
        <v>0.21</v>
      </c>
      <c r="I36" s="110">
        <v>0.23</v>
      </c>
      <c r="K36" s="110">
        <v>0.23</v>
      </c>
      <c r="L36" s="110">
        <v>0.23</v>
      </c>
      <c r="M36" s="110">
        <v>0.23</v>
      </c>
      <c r="N36" s="110">
        <v>0.23</v>
      </c>
    </row>
    <row r="37" spans="1:14" ht="17">
      <c r="A37" s="184"/>
      <c r="B37" s="141"/>
      <c r="C37" s="140" t="s">
        <v>277</v>
      </c>
      <c r="D37" s="140">
        <v>0.61499999999999999</v>
      </c>
      <c r="F37" s="147" t="s">
        <v>360</v>
      </c>
    </row>
    <row r="38" spans="1:14" ht="17">
      <c r="F38" s="148" t="s">
        <v>352</v>
      </c>
      <c r="G38" s="110">
        <v>100</v>
      </c>
      <c r="H38" s="110">
        <v>100</v>
      </c>
      <c r="I38" s="110">
        <v>100</v>
      </c>
      <c r="K38" s="110">
        <v>100</v>
      </c>
      <c r="L38" s="110">
        <v>100</v>
      </c>
      <c r="M38" s="110">
        <v>100</v>
      </c>
      <c r="N38" s="110">
        <v>68</v>
      </c>
    </row>
    <row r="39" spans="1:14" ht="17">
      <c r="F39" s="148" t="s">
        <v>353</v>
      </c>
      <c r="G39" s="110">
        <v>0.11</v>
      </c>
      <c r="H39" s="110">
        <v>0.11</v>
      </c>
      <c r="I39" s="110">
        <v>0.11</v>
      </c>
      <c r="K39" s="110">
        <v>0.12</v>
      </c>
      <c r="L39" s="110">
        <v>0.12</v>
      </c>
      <c r="M39" s="110">
        <v>0.12</v>
      </c>
      <c r="N39" s="110">
        <v>0.12</v>
      </c>
    </row>
    <row r="40" spans="1:14" ht="17">
      <c r="F40" s="148" t="s">
        <v>354</v>
      </c>
      <c r="G40" s="110">
        <v>0.55000000000000004</v>
      </c>
      <c r="H40" s="110">
        <v>0.56000000000000005</v>
      </c>
      <c r="I40" s="110">
        <v>0.54</v>
      </c>
      <c r="K40" s="110">
        <v>0.54</v>
      </c>
      <c r="L40" s="110">
        <v>0.55000000000000004</v>
      </c>
      <c r="M40" s="110">
        <v>0.54</v>
      </c>
      <c r="N40" s="110">
        <v>0.55000000000000004</v>
      </c>
    </row>
    <row r="41" spans="1:14" ht="17">
      <c r="F41" s="148" t="s">
        <v>361</v>
      </c>
      <c r="G41" s="110">
        <v>0.42</v>
      </c>
      <c r="H41" s="110">
        <v>0.42</v>
      </c>
      <c r="I41" s="110">
        <v>0.42</v>
      </c>
      <c r="K41" s="110">
        <v>0.42</v>
      </c>
      <c r="L41" s="110">
        <v>0.45</v>
      </c>
      <c r="M41" s="110">
        <v>0.42</v>
      </c>
      <c r="N41" s="110">
        <v>0.44</v>
      </c>
    </row>
    <row r="42" spans="1:14" ht="17">
      <c r="F42" s="148" t="s">
        <v>356</v>
      </c>
      <c r="G42" s="110">
        <v>0.22</v>
      </c>
      <c r="H42" s="110">
        <v>0.22</v>
      </c>
      <c r="I42" s="110">
        <v>0.26</v>
      </c>
      <c r="K42" s="110">
        <v>0.78</v>
      </c>
      <c r="L42" s="110">
        <v>0.75</v>
      </c>
      <c r="M42" s="110">
        <v>0.7</v>
      </c>
      <c r="N42" s="110">
        <v>0.75</v>
      </c>
    </row>
    <row r="43" spans="1:14" ht="17">
      <c r="F43" s="147" t="s">
        <v>362</v>
      </c>
    </row>
    <row r="44" spans="1:14" ht="17">
      <c r="F44" s="148" t="s">
        <v>352</v>
      </c>
      <c r="G44" s="110">
        <v>21</v>
      </c>
      <c r="H44" s="110">
        <v>94</v>
      </c>
      <c r="I44" s="110">
        <v>100</v>
      </c>
      <c r="K44" s="110">
        <v>100</v>
      </c>
      <c r="L44" s="110">
        <v>58</v>
      </c>
      <c r="M44" s="110">
        <v>100</v>
      </c>
      <c r="N44" s="110">
        <v>100</v>
      </c>
    </row>
    <row r="45" spans="1:14" ht="17">
      <c r="F45" s="148" t="s">
        <v>358</v>
      </c>
      <c r="G45" s="110">
        <v>0.46</v>
      </c>
      <c r="H45" s="145">
        <v>0.48</v>
      </c>
      <c r="I45" s="110">
        <v>0.47</v>
      </c>
      <c r="K45" s="110">
        <v>0.43</v>
      </c>
      <c r="L45" s="110">
        <v>0.43</v>
      </c>
      <c r="M45" s="110">
        <v>0.43</v>
      </c>
      <c r="N45" s="110">
        <v>0.43</v>
      </c>
    </row>
    <row r="46" spans="1:14" ht="17">
      <c r="F46" s="148" t="s">
        <v>354</v>
      </c>
      <c r="G46" s="110">
        <v>0.86</v>
      </c>
      <c r="H46" s="110">
        <v>0.88</v>
      </c>
      <c r="I46" s="110">
        <v>0.92</v>
      </c>
      <c r="K46" s="110">
        <v>0.92</v>
      </c>
      <c r="L46" s="110">
        <v>0.99</v>
      </c>
      <c r="M46" s="110">
        <v>0.92</v>
      </c>
      <c r="N46" s="110">
        <v>0.99</v>
      </c>
    </row>
    <row r="47" spans="1:14" ht="17">
      <c r="F47" s="148" t="s">
        <v>355</v>
      </c>
      <c r="G47" s="110">
        <v>0.27</v>
      </c>
      <c r="H47" s="110">
        <v>0.24</v>
      </c>
      <c r="I47" s="110">
        <v>0.28000000000000003</v>
      </c>
      <c r="K47" s="110">
        <v>0.31</v>
      </c>
      <c r="L47" s="110">
        <v>0.28999999999999998</v>
      </c>
      <c r="M47" s="110">
        <v>0.41</v>
      </c>
      <c r="N47" s="110">
        <v>0.28999999999999998</v>
      </c>
    </row>
    <row r="48" spans="1:14" ht="17">
      <c r="F48" s="148" t="s">
        <v>356</v>
      </c>
      <c r="G48" s="110">
        <v>0.55000000000000004</v>
      </c>
      <c r="H48" s="145">
        <v>0.6</v>
      </c>
      <c r="I48" s="110">
        <v>0.64</v>
      </c>
      <c r="K48" s="110">
        <v>0.52</v>
      </c>
      <c r="L48" s="110">
        <v>0.53</v>
      </c>
      <c r="M48" s="110">
        <v>0.52</v>
      </c>
      <c r="N48" s="110">
        <v>0.53</v>
      </c>
    </row>
    <row r="49" spans="6:15">
      <c r="F49" s="149"/>
    </row>
    <row r="50" spans="6:15" ht="17">
      <c r="F50" s="147" t="s">
        <v>363</v>
      </c>
    </row>
    <row r="51" spans="6:15" ht="17">
      <c r="F51" s="148" t="s">
        <v>352</v>
      </c>
      <c r="K51" s="110">
        <v>100</v>
      </c>
      <c r="L51" s="110">
        <v>100</v>
      </c>
      <c r="M51" s="110">
        <v>100</v>
      </c>
      <c r="N51" s="110">
        <v>100</v>
      </c>
    </row>
    <row r="52" spans="6:15" ht="17">
      <c r="F52" s="148" t="s">
        <v>358</v>
      </c>
      <c r="K52" s="110">
        <v>0.02</v>
      </c>
      <c r="L52" s="110">
        <v>0.02</v>
      </c>
      <c r="M52" s="110">
        <v>0.02</v>
      </c>
      <c r="N52" s="110">
        <v>0.02</v>
      </c>
    </row>
    <row r="53" spans="6:15" ht="17">
      <c r="F53" s="148" t="s">
        <v>354</v>
      </c>
      <c r="K53" s="110">
        <v>2.2400000000000002</v>
      </c>
      <c r="L53" s="110">
        <v>2.2000000000000002</v>
      </c>
      <c r="M53" s="110">
        <v>2.2400000000000002</v>
      </c>
      <c r="N53" s="110">
        <v>2.2000000000000002</v>
      </c>
    </row>
    <row r="54" spans="6:15" ht="17">
      <c r="F54" s="148" t="s">
        <v>355</v>
      </c>
      <c r="K54" s="110">
        <v>1</v>
      </c>
      <c r="L54" s="110">
        <v>1.05</v>
      </c>
      <c r="M54" s="110">
        <v>1</v>
      </c>
      <c r="N54" s="110">
        <v>1.05</v>
      </c>
    </row>
    <row r="55" spans="6:15" ht="17">
      <c r="F55" s="148" t="s">
        <v>356</v>
      </c>
      <c r="K55" s="110">
        <v>0.16</v>
      </c>
      <c r="L55" s="110">
        <v>0.16</v>
      </c>
      <c r="M55" s="110">
        <v>0.16</v>
      </c>
      <c r="N55" s="110">
        <v>0.16</v>
      </c>
    </row>
    <row r="56" spans="6:15">
      <c r="G56" s="145"/>
      <c r="H56" s="145"/>
      <c r="I56" s="145"/>
    </row>
    <row r="57" spans="6:15">
      <c r="G57" s="145"/>
      <c r="H57" s="145"/>
      <c r="I57" s="145"/>
      <c r="M57" s="110"/>
      <c r="N57" s="110"/>
    </row>
    <row r="58" spans="6:15">
      <c r="G58" s="150"/>
      <c r="H58" s="150"/>
      <c r="I58" s="150"/>
      <c r="K58" s="112"/>
      <c r="L58" s="145"/>
      <c r="M58" s="145"/>
      <c r="N58" s="145"/>
      <c r="O58" s="151"/>
    </row>
    <row r="59" spans="6:15">
      <c r="G59" s="145"/>
      <c r="H59" s="145"/>
      <c r="I59" s="145"/>
      <c r="K59" s="112"/>
      <c r="L59" s="145"/>
      <c r="M59" s="145"/>
      <c r="N59" s="145"/>
      <c r="O59" s="151"/>
    </row>
    <row r="60" spans="6:15">
      <c r="G60" s="145"/>
      <c r="H60" s="145"/>
      <c r="I60" s="145"/>
      <c r="K60" s="112"/>
      <c r="L60" s="145"/>
      <c r="M60" s="145"/>
      <c r="N60" s="145"/>
      <c r="O60" s="151"/>
    </row>
    <row r="61" spans="6:15">
      <c r="G61" s="145"/>
      <c r="H61" s="145"/>
      <c r="I61" s="145"/>
      <c r="K61" s="112"/>
      <c r="L61" s="145"/>
      <c r="M61" s="145"/>
      <c r="N61" s="145"/>
      <c r="O61" s="151"/>
    </row>
    <row r="62" spans="6:15">
      <c r="G62" s="145"/>
      <c r="H62" s="145"/>
      <c r="I62" s="145"/>
      <c r="K62" s="112"/>
      <c r="L62" s="145"/>
      <c r="M62" s="145"/>
      <c r="N62" s="145"/>
      <c r="O62" s="151"/>
    </row>
    <row r="63" spans="6:15">
      <c r="G63" s="145"/>
      <c r="H63" s="145"/>
      <c r="I63" s="145"/>
      <c r="K63" s="112"/>
      <c r="L63" s="145"/>
      <c r="M63" s="145"/>
      <c r="N63" s="145"/>
      <c r="O63" s="151"/>
    </row>
    <row r="64" spans="6:15">
      <c r="G64" s="152"/>
      <c r="H64" s="152"/>
      <c r="I64" s="152"/>
      <c r="M64" s="110"/>
      <c r="N64" s="110"/>
    </row>
    <row r="65" spans="11:14">
      <c r="K65" s="145"/>
      <c r="L65" s="145"/>
      <c r="M65" s="145"/>
      <c r="N65" s="145"/>
    </row>
  </sheetData>
  <mergeCells count="14">
    <mergeCell ref="F2:Y2"/>
    <mergeCell ref="A2:D2"/>
    <mergeCell ref="P3:Y3"/>
    <mergeCell ref="A23:A37"/>
    <mergeCell ref="B24:B26"/>
    <mergeCell ref="B29:B31"/>
    <mergeCell ref="B34:B36"/>
    <mergeCell ref="G3:I3"/>
    <mergeCell ref="K3:N3"/>
    <mergeCell ref="A4:A22"/>
    <mergeCell ref="B4:B7"/>
    <mergeCell ref="B9:B12"/>
    <mergeCell ref="B14:B17"/>
    <mergeCell ref="B19:B2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6FFC3-DE4C-F643-90E6-75A5792E5336}">
  <dimension ref="A1:U32"/>
  <sheetViews>
    <sheetView topLeftCell="A15" zoomScale="130" workbookViewId="0">
      <selection activeCell="A13" sqref="A13"/>
    </sheetView>
  </sheetViews>
  <sheetFormatPr baseColWidth="10" defaultRowHeight="16"/>
  <cols>
    <col min="1" max="1" width="30" style="2" customWidth="1"/>
    <col min="2" max="2" width="7.6640625" style="2" bestFit="1" customWidth="1"/>
    <col min="3" max="3" width="5.33203125" style="2" bestFit="1" customWidth="1"/>
    <col min="4" max="4" width="4.83203125" style="2" bestFit="1" customWidth="1"/>
    <col min="5" max="5" width="6.6640625" style="2" bestFit="1" customWidth="1"/>
    <col min="6" max="6" width="6.5" style="2" bestFit="1" customWidth="1"/>
    <col min="7" max="7" width="5" style="2" bestFit="1" customWidth="1"/>
    <col min="8" max="8" width="11.1640625" style="2" customWidth="1"/>
    <col min="9" max="9" width="18.6640625" style="2" bestFit="1" customWidth="1"/>
    <col min="10" max="10" width="11.5" style="2" customWidth="1"/>
    <col min="11" max="11" width="33.1640625" style="2" bestFit="1" customWidth="1"/>
    <col min="12" max="13" width="9.33203125" style="2" bestFit="1" customWidth="1"/>
    <col min="14" max="14" width="5.5" style="2" bestFit="1" customWidth="1"/>
    <col min="15" max="15" width="11.83203125" style="2" bestFit="1" customWidth="1"/>
    <col min="16" max="17" width="11.1640625" style="2" customWidth="1"/>
    <col min="18" max="16384" width="10.83203125" style="2"/>
  </cols>
  <sheetData>
    <row r="1" spans="1:21">
      <c r="A1" s="2" t="s">
        <v>409</v>
      </c>
      <c r="B1" s="187" t="s">
        <v>393</v>
      </c>
      <c r="C1" s="187"/>
      <c r="D1" s="187"/>
      <c r="E1" s="187"/>
      <c r="F1" s="187"/>
      <c r="G1" s="187"/>
      <c r="H1" s="144"/>
      <c r="I1" s="144"/>
      <c r="J1" s="144"/>
    </row>
    <row r="2" spans="1:21" ht="18" thickBot="1">
      <c r="A2" s="160" t="s">
        <v>29</v>
      </c>
      <c r="B2" s="161" t="s">
        <v>390</v>
      </c>
      <c r="C2" s="162" t="s">
        <v>187</v>
      </c>
      <c r="D2" s="161" t="s">
        <v>188</v>
      </c>
      <c r="E2" s="161" t="s">
        <v>391</v>
      </c>
      <c r="F2" s="163" t="s">
        <v>115</v>
      </c>
      <c r="G2" s="163" t="s">
        <v>392</v>
      </c>
      <c r="H2" s="163"/>
      <c r="I2" s="161" t="s">
        <v>394</v>
      </c>
      <c r="J2" s="161" t="s">
        <v>395</v>
      </c>
      <c r="K2" s="109"/>
      <c r="L2" s="64"/>
      <c r="M2" s="64"/>
      <c r="N2" s="64"/>
      <c r="O2" s="64"/>
      <c r="P2" s="110"/>
    </row>
    <row r="3" spans="1:21">
      <c r="A3" s="2" t="s">
        <v>420</v>
      </c>
      <c r="B3" s="159">
        <v>94.96761567016371</v>
      </c>
      <c r="C3" s="159">
        <v>1.8442909574087272</v>
      </c>
      <c r="D3" s="159"/>
      <c r="E3" s="159"/>
      <c r="F3" s="159">
        <v>3.1880933724275686</v>
      </c>
      <c r="G3" s="159"/>
      <c r="H3" s="159"/>
      <c r="I3" s="155">
        <v>200.24066754596518</v>
      </c>
      <c r="J3" s="155">
        <v>10.518615377830173</v>
      </c>
      <c r="K3" s="158"/>
      <c r="L3" s="155"/>
      <c r="M3" s="155"/>
      <c r="N3" s="155"/>
      <c r="O3" s="155"/>
      <c r="P3" s="109"/>
      <c r="Q3" s="64"/>
      <c r="R3" s="12"/>
      <c r="T3" s="156"/>
      <c r="U3" s="156"/>
    </row>
    <row r="4" spans="1:21">
      <c r="A4" s="2" t="s">
        <v>421</v>
      </c>
      <c r="B4" s="159">
        <v>94.315918871322836</v>
      </c>
      <c r="C4" s="159">
        <v>2.4861882574372949</v>
      </c>
      <c r="D4" s="159"/>
      <c r="E4" s="159"/>
      <c r="F4" s="159">
        <v>3.1978928712398731</v>
      </c>
      <c r="G4" s="159"/>
      <c r="H4" s="159"/>
      <c r="I4" s="155">
        <v>200.22015227046469</v>
      </c>
      <c r="J4" s="155">
        <v>10.51456175343273</v>
      </c>
      <c r="K4" s="158"/>
      <c r="L4" s="155"/>
      <c r="M4" s="155"/>
      <c r="N4" s="155"/>
      <c r="O4" s="155"/>
      <c r="P4" s="109"/>
      <c r="Q4" s="64"/>
      <c r="R4" s="12"/>
      <c r="T4" s="156"/>
      <c r="U4" s="156"/>
    </row>
    <row r="5" spans="1:21">
      <c r="A5" s="2" t="s">
        <v>365</v>
      </c>
      <c r="B5" s="159">
        <v>18.224810637568467</v>
      </c>
      <c r="C5" s="159">
        <v>81.775189362431533</v>
      </c>
      <c r="D5" s="159"/>
      <c r="E5" s="159"/>
      <c r="F5" s="159">
        <v>0</v>
      </c>
      <c r="G5" s="159"/>
      <c r="H5" s="159"/>
      <c r="I5" s="155">
        <v>224.06633378969175</v>
      </c>
      <c r="J5" s="155">
        <v>11.933309556406556</v>
      </c>
      <c r="K5" s="158"/>
      <c r="L5" s="155"/>
      <c r="M5" s="155"/>
      <c r="N5" s="155"/>
      <c r="O5" s="155"/>
      <c r="P5" s="109"/>
      <c r="Q5" s="64"/>
      <c r="R5" s="12"/>
      <c r="T5" s="156"/>
      <c r="U5" s="156"/>
    </row>
    <row r="6" spans="1:21">
      <c r="A6" s="2" t="s">
        <v>422</v>
      </c>
      <c r="B6" s="159">
        <v>93.721135880006997</v>
      </c>
      <c r="C6" s="159">
        <v>1.8552242228539453</v>
      </c>
      <c r="D6" s="159"/>
      <c r="E6" s="159"/>
      <c r="F6" s="159">
        <v>4.4236398971390329</v>
      </c>
      <c r="G6" s="159"/>
      <c r="H6" s="159"/>
      <c r="I6" s="155">
        <v>200.70713327264195</v>
      </c>
      <c r="J6" s="155">
        <v>10.616660549942281</v>
      </c>
      <c r="K6" s="158"/>
      <c r="L6" s="155"/>
      <c r="M6" s="155"/>
      <c r="N6" s="155"/>
      <c r="O6" s="155"/>
      <c r="P6" s="109"/>
      <c r="Q6" s="64"/>
      <c r="R6" s="12"/>
      <c r="T6" s="156"/>
      <c r="U6" s="156"/>
    </row>
    <row r="7" spans="1:21" ht="15" customHeight="1">
      <c r="A7" s="2" t="s">
        <v>366</v>
      </c>
      <c r="B7" s="159">
        <v>54.201070556690048</v>
      </c>
      <c r="C7" s="159">
        <v>45.798929443309945</v>
      </c>
      <c r="D7" s="159"/>
      <c r="E7" s="159"/>
      <c r="F7" s="159">
        <v>0</v>
      </c>
      <c r="G7" s="159"/>
      <c r="H7" s="159"/>
      <c r="I7" s="155">
        <v>205.215640198459</v>
      </c>
      <c r="J7" s="155">
        <v>10.586831442747069</v>
      </c>
      <c r="K7" s="158"/>
      <c r="L7" s="155"/>
      <c r="M7" s="155"/>
      <c r="N7" s="155"/>
      <c r="O7" s="155"/>
      <c r="P7" s="109"/>
      <c r="Q7" s="64"/>
      <c r="R7" s="12"/>
      <c r="T7" s="156"/>
      <c r="U7" s="156"/>
    </row>
    <row r="8" spans="1:21">
      <c r="A8" s="2" t="s">
        <v>367</v>
      </c>
      <c r="B8" s="159">
        <v>43.488375679066344</v>
      </c>
      <c r="C8" s="159">
        <v>56.511624320933656</v>
      </c>
      <c r="D8" s="159"/>
      <c r="E8" s="159"/>
      <c r="F8" s="159">
        <v>0</v>
      </c>
      <c r="G8" s="159"/>
      <c r="H8" s="159"/>
      <c r="I8" s="155">
        <v>208.76177066460096</v>
      </c>
      <c r="J8" s="155">
        <v>10.840126476042911</v>
      </c>
      <c r="K8" s="158"/>
      <c r="L8" s="155"/>
      <c r="M8" s="155"/>
      <c r="N8" s="155"/>
      <c r="O8" s="155"/>
      <c r="P8" s="109"/>
      <c r="Q8" s="64"/>
      <c r="R8" s="12"/>
      <c r="T8" s="156"/>
      <c r="U8" s="156"/>
    </row>
    <row r="9" spans="1:21">
      <c r="A9" s="2" t="s">
        <v>368</v>
      </c>
      <c r="B9" s="159">
        <v>7.8423812522060397</v>
      </c>
      <c r="C9" s="159">
        <v>90.251302713642843</v>
      </c>
      <c r="D9" s="159"/>
      <c r="E9" s="159"/>
      <c r="F9" s="159">
        <v>1.9063160341511207</v>
      </c>
      <c r="G9" s="159"/>
      <c r="H9" s="159"/>
      <c r="I9" s="155">
        <v>229.75877194191452</v>
      </c>
      <c r="J9" s="155">
        <v>12.668020427912381</v>
      </c>
      <c r="K9" s="158"/>
      <c r="L9" s="155"/>
      <c r="M9" s="155"/>
      <c r="N9" s="155"/>
      <c r="O9" s="157"/>
      <c r="P9" s="109"/>
      <c r="Q9" s="64"/>
      <c r="R9" s="12"/>
      <c r="T9" s="156"/>
      <c r="U9" s="156"/>
    </row>
    <row r="10" spans="1:21">
      <c r="A10" s="2" t="s">
        <v>369</v>
      </c>
      <c r="B10" s="159">
        <v>34.99612250970587</v>
      </c>
      <c r="C10" s="159">
        <v>63.393571765926453</v>
      </c>
      <c r="D10" s="159"/>
      <c r="E10" s="159"/>
      <c r="F10" s="159">
        <v>1.6103057243676824</v>
      </c>
      <c r="G10" s="159"/>
      <c r="H10" s="159"/>
      <c r="I10" s="155">
        <v>212.8423958678334</v>
      </c>
      <c r="J10" s="155">
        <v>11.320294229436371</v>
      </c>
      <c r="K10" s="158"/>
      <c r="L10" s="155"/>
      <c r="M10" s="155"/>
      <c r="N10" s="155"/>
      <c r="O10" s="155"/>
      <c r="P10" s="109"/>
      <c r="Q10" s="64"/>
    </row>
    <row r="11" spans="1:21">
      <c r="A11" s="2" t="s">
        <v>370</v>
      </c>
      <c r="B11" s="159">
        <v>19.617384125988846</v>
      </c>
      <c r="C11" s="159">
        <v>80.382615874011151</v>
      </c>
      <c r="D11" s="159"/>
      <c r="E11" s="159"/>
      <c r="F11" s="159">
        <v>0</v>
      </c>
      <c r="G11" s="159"/>
      <c r="H11" s="159"/>
      <c r="I11" s="155">
        <v>219.91343240531828</v>
      </c>
      <c r="J11" s="155">
        <v>11.636673743237026</v>
      </c>
      <c r="K11" s="158"/>
      <c r="L11" s="155"/>
      <c r="M11" s="155"/>
      <c r="N11" s="155"/>
      <c r="O11" s="157"/>
      <c r="P11" s="109"/>
      <c r="Q11" s="64"/>
      <c r="R11" s="12"/>
    </row>
    <row r="12" spans="1:21">
      <c r="A12" s="2" t="s">
        <v>371</v>
      </c>
      <c r="B12" s="159">
        <v>79.158345407436485</v>
      </c>
      <c r="C12" s="159">
        <v>16.121205403925238</v>
      </c>
      <c r="D12" s="159"/>
      <c r="E12" s="159"/>
      <c r="F12" s="159">
        <v>4.7204491886382707</v>
      </c>
      <c r="G12" s="159"/>
      <c r="H12" s="159"/>
      <c r="I12" s="155">
        <v>203.24651442413472</v>
      </c>
      <c r="J12" s="155">
        <v>10.860614731300615</v>
      </c>
      <c r="K12" s="158"/>
      <c r="L12" s="155"/>
      <c r="M12" s="155"/>
      <c r="N12" s="155"/>
      <c r="O12" s="157"/>
      <c r="P12" s="109"/>
      <c r="Q12" s="64"/>
      <c r="R12" s="12"/>
    </row>
    <row r="13" spans="1:21">
      <c r="A13" s="2" t="s">
        <v>372</v>
      </c>
      <c r="B13" s="159">
        <v>60.335736232226353</v>
      </c>
      <c r="C13" s="159">
        <v>33.192481713458385</v>
      </c>
      <c r="D13" s="159"/>
      <c r="E13" s="159"/>
      <c r="F13" s="159">
        <v>6.4717820543152822</v>
      </c>
      <c r="G13" s="159"/>
      <c r="H13" s="159"/>
      <c r="I13" s="155">
        <v>208.47592048063697</v>
      </c>
      <c r="J13" s="155">
        <v>11.43706423280031</v>
      </c>
      <c r="K13" s="158"/>
      <c r="L13" s="155"/>
      <c r="M13" s="155"/>
      <c r="N13" s="155"/>
      <c r="O13" s="157"/>
      <c r="P13" s="109"/>
      <c r="Q13" s="64"/>
      <c r="R13" s="12"/>
    </row>
    <row r="14" spans="1:21">
      <c r="A14" s="2" t="s">
        <v>373</v>
      </c>
      <c r="B14" s="159">
        <v>48.750412847561698</v>
      </c>
      <c r="C14" s="159">
        <v>49.936406565462235</v>
      </c>
      <c r="D14" s="159"/>
      <c r="E14" s="159"/>
      <c r="F14" s="159">
        <v>1.313180586976078</v>
      </c>
      <c r="G14" s="159"/>
      <c r="H14" s="159"/>
      <c r="I14" s="155">
        <v>208.03982949428897</v>
      </c>
      <c r="J14" s="155">
        <v>10.967313820052055</v>
      </c>
      <c r="K14" s="158"/>
      <c r="L14" s="155"/>
      <c r="M14" s="155"/>
      <c r="N14" s="155"/>
      <c r="O14" s="155"/>
      <c r="P14" s="109"/>
      <c r="Q14" s="64"/>
      <c r="R14" s="12"/>
    </row>
    <row r="15" spans="1:21">
      <c r="A15" s="2" t="s">
        <v>374</v>
      </c>
      <c r="B15" s="159">
        <v>87.715197395944656</v>
      </c>
      <c r="C15" s="159">
        <v>9.0436206716803849</v>
      </c>
      <c r="D15" s="159"/>
      <c r="E15" s="159"/>
      <c r="F15" s="159">
        <v>3.2411819323749556</v>
      </c>
      <c r="G15" s="159"/>
      <c r="H15" s="159"/>
      <c r="I15" s="155">
        <v>202.82187521888395</v>
      </c>
      <c r="J15" s="155">
        <v>10.737164349859967</v>
      </c>
      <c r="K15" s="158"/>
      <c r="L15" s="155"/>
      <c r="M15" s="155"/>
      <c r="N15" s="155"/>
      <c r="O15" s="155"/>
      <c r="P15" s="109"/>
      <c r="Q15" s="64"/>
      <c r="R15" s="12"/>
    </row>
    <row r="16" spans="1:21">
      <c r="A16" s="2" t="s">
        <v>375</v>
      </c>
      <c r="B16" s="159">
        <v>50.183246862089952</v>
      </c>
      <c r="C16" s="159">
        <v>40.686611896857961</v>
      </c>
      <c r="D16" s="159"/>
      <c r="E16" s="159"/>
      <c r="F16" s="159">
        <v>9.1301412410520886</v>
      </c>
      <c r="G16" s="159"/>
      <c r="H16" s="159"/>
      <c r="I16" s="155">
        <v>213.73522850373158</v>
      </c>
      <c r="J16" s="155">
        <v>12.173957126564858</v>
      </c>
      <c r="K16" s="158"/>
      <c r="L16" s="155"/>
      <c r="M16" s="155"/>
      <c r="N16" s="155"/>
      <c r="O16" s="157"/>
      <c r="P16" s="109"/>
      <c r="Q16" s="64"/>
      <c r="R16" s="12"/>
    </row>
    <row r="17" spans="1:18">
      <c r="A17" s="2" t="s">
        <v>376</v>
      </c>
      <c r="B17" s="159">
        <v>9.3386255554292141</v>
      </c>
      <c r="C17" s="159">
        <v>88.731496055142458</v>
      </c>
      <c r="D17" s="159"/>
      <c r="E17" s="159"/>
      <c r="F17" s="159">
        <v>1.9298783894283373</v>
      </c>
      <c r="G17" s="159"/>
      <c r="H17" s="159"/>
      <c r="I17" s="155">
        <v>231.14698975472905</v>
      </c>
      <c r="J17" s="155">
        <v>12.662163447722264</v>
      </c>
      <c r="K17" s="158"/>
      <c r="L17" s="155"/>
      <c r="M17" s="155"/>
      <c r="N17" s="155"/>
      <c r="O17" s="155"/>
      <c r="P17" s="109"/>
      <c r="Q17" s="64"/>
      <c r="R17" s="12"/>
    </row>
    <row r="18" spans="1:18">
      <c r="A18" s="2" t="s">
        <v>377</v>
      </c>
      <c r="B18" s="159">
        <v>60.070004157558174</v>
      </c>
      <c r="C18" s="159">
        <v>39.929995842441834</v>
      </c>
      <c r="D18" s="159"/>
      <c r="E18" s="159"/>
      <c r="F18" s="159">
        <v>0</v>
      </c>
      <c r="G18" s="159"/>
      <c r="H18" s="159"/>
      <c r="I18" s="155">
        <v>204.009475861449</v>
      </c>
      <c r="J18" s="155">
        <v>10.500676847246353</v>
      </c>
      <c r="K18" s="158"/>
      <c r="L18" s="155"/>
      <c r="M18" s="155"/>
      <c r="N18" s="155"/>
      <c r="O18" s="157"/>
      <c r="P18" s="109"/>
      <c r="Q18" s="64"/>
      <c r="R18" s="12"/>
    </row>
    <row r="19" spans="1:18">
      <c r="A19" s="2" t="s">
        <v>378</v>
      </c>
      <c r="B19" s="159">
        <v>59.137469071835859</v>
      </c>
      <c r="C19" s="159">
        <v>40.862530928164126</v>
      </c>
      <c r="D19" s="159"/>
      <c r="E19" s="159"/>
      <c r="F19" s="159">
        <v>0</v>
      </c>
      <c r="G19" s="159"/>
      <c r="H19" s="159"/>
      <c r="I19" s="155">
        <v>204.15892322437094</v>
      </c>
      <c r="J19" s="155">
        <v>10.511351658883655</v>
      </c>
      <c r="K19" s="158"/>
      <c r="L19" s="155"/>
      <c r="M19" s="155"/>
      <c r="N19" s="155"/>
      <c r="O19" s="157"/>
      <c r="P19" s="109"/>
      <c r="Q19" s="64"/>
      <c r="R19" s="12"/>
    </row>
    <row r="20" spans="1:18">
      <c r="A20" s="2" t="s">
        <v>379</v>
      </c>
      <c r="B20" s="159">
        <v>54.116974466539574</v>
      </c>
      <c r="C20" s="159">
        <v>45.883025533460433</v>
      </c>
      <c r="D20" s="159"/>
      <c r="E20" s="159"/>
      <c r="F20" s="159">
        <v>0</v>
      </c>
      <c r="G20" s="159"/>
      <c r="H20" s="159"/>
      <c r="I20" s="155">
        <v>205.55038017206746</v>
      </c>
      <c r="J20" s="155">
        <v>10.610741440861972</v>
      </c>
      <c r="K20" s="158"/>
      <c r="L20" s="155"/>
      <c r="M20" s="155"/>
      <c r="N20" s="155"/>
      <c r="O20" s="155"/>
      <c r="P20" s="109"/>
      <c r="Q20" s="64"/>
      <c r="R20" s="12"/>
    </row>
    <row r="21" spans="1:18">
      <c r="A21" s="2" t="s">
        <v>380</v>
      </c>
      <c r="B21" s="159">
        <v>75.213877987191779</v>
      </c>
      <c r="C21" s="159">
        <v>24.786122012808221</v>
      </c>
      <c r="D21" s="159"/>
      <c r="E21" s="159"/>
      <c r="F21" s="159">
        <v>0</v>
      </c>
      <c r="G21" s="159"/>
      <c r="H21" s="159"/>
      <c r="I21" s="155">
        <v>200.80228668584596</v>
      </c>
      <c r="J21" s="155">
        <v>10.271591906131846</v>
      </c>
      <c r="K21" s="158"/>
      <c r="L21" s="155"/>
      <c r="M21" s="155"/>
      <c r="N21" s="155"/>
      <c r="O21" s="155"/>
      <c r="P21" s="109"/>
      <c r="Q21" s="64"/>
      <c r="R21" s="12"/>
    </row>
    <row r="22" spans="1:18">
      <c r="A22" s="2" t="s">
        <v>381</v>
      </c>
      <c r="B22" s="159">
        <v>0</v>
      </c>
      <c r="C22" s="159">
        <v>21.67013426348618</v>
      </c>
      <c r="D22" s="159"/>
      <c r="E22" s="159">
        <v>43.030610859803183</v>
      </c>
      <c r="F22" s="159"/>
      <c r="G22" s="159">
        <v>35.299254876710648</v>
      </c>
      <c r="H22" s="159"/>
      <c r="I22" s="155">
        <v>260.1354627240575</v>
      </c>
      <c r="J22" s="155">
        <v>6.6560432880417011</v>
      </c>
      <c r="K22" s="158"/>
      <c r="L22" s="155"/>
      <c r="M22" s="155"/>
      <c r="N22" s="155"/>
      <c r="O22" s="155"/>
      <c r="P22" s="109"/>
      <c r="Q22" s="64"/>
      <c r="R22" s="12"/>
    </row>
    <row r="23" spans="1:18">
      <c r="A23" s="2" t="s">
        <v>382</v>
      </c>
      <c r="B23" s="159">
        <v>0</v>
      </c>
      <c r="C23" s="159">
        <v>35.325108875836086</v>
      </c>
      <c r="D23" s="159"/>
      <c r="E23" s="159">
        <v>43.190306050387704</v>
      </c>
      <c r="F23" s="159"/>
      <c r="G23" s="159">
        <v>21.484585073776227</v>
      </c>
      <c r="H23" s="159"/>
      <c r="I23" s="155">
        <v>257.89190625688843</v>
      </c>
      <c r="J23" s="155">
        <v>7.296227605709646</v>
      </c>
      <c r="K23" s="158"/>
      <c r="L23" s="155"/>
      <c r="M23" s="155"/>
      <c r="N23" s="155"/>
      <c r="O23" s="155"/>
      <c r="P23" s="109"/>
      <c r="Q23" s="64"/>
      <c r="R23" s="12"/>
    </row>
    <row r="24" spans="1:18">
      <c r="A24" s="2" t="s">
        <v>383</v>
      </c>
      <c r="B24" s="159">
        <v>16.114408098129005</v>
      </c>
      <c r="C24" s="159">
        <v>9.9676671380213921</v>
      </c>
      <c r="D24" s="159"/>
      <c r="E24" s="159">
        <v>49.851661353993549</v>
      </c>
      <c r="F24" s="159"/>
      <c r="G24" s="159">
        <v>24.066263409856038</v>
      </c>
      <c r="H24" s="159"/>
      <c r="I24" s="155">
        <v>252.70835597031811</v>
      </c>
      <c r="J24" s="155">
        <v>7.4136947974408827</v>
      </c>
      <c r="K24" s="158"/>
      <c r="L24" s="155"/>
      <c r="M24" s="155"/>
      <c r="N24" s="155"/>
      <c r="O24" s="155"/>
      <c r="P24" s="109"/>
      <c r="Q24" s="64"/>
      <c r="R24" s="12"/>
    </row>
    <row r="25" spans="1:18">
      <c r="A25" s="2" t="s">
        <v>384</v>
      </c>
      <c r="B25" s="159">
        <v>4.4002361902667504</v>
      </c>
      <c r="C25" s="159">
        <v>74.807344274739961</v>
      </c>
      <c r="D25" s="159"/>
      <c r="E25" s="159">
        <v>9.8108941857499392</v>
      </c>
      <c r="F25" s="159"/>
      <c r="G25" s="159">
        <v>10.981525349243341</v>
      </c>
      <c r="H25" s="159"/>
      <c r="I25" s="155">
        <v>252.12144927527862</v>
      </c>
      <c r="J25" s="155">
        <v>8.5268981798707841</v>
      </c>
      <c r="K25" s="158"/>
      <c r="L25" s="155"/>
      <c r="M25" s="155"/>
      <c r="N25" s="155"/>
      <c r="O25" s="155"/>
      <c r="P25" s="109"/>
      <c r="Q25" s="64"/>
      <c r="R25" s="12"/>
    </row>
    <row r="26" spans="1:18">
      <c r="A26" s="2" t="s">
        <v>385</v>
      </c>
      <c r="B26" s="159">
        <v>2.668809900723538</v>
      </c>
      <c r="C26" s="159">
        <v>18.081369373636498</v>
      </c>
      <c r="D26" s="159"/>
      <c r="E26" s="159">
        <v>73.921451554560463</v>
      </c>
      <c r="F26" s="159"/>
      <c r="G26" s="159">
        <v>5.3283691710795109</v>
      </c>
      <c r="H26" s="159"/>
      <c r="I26" s="155">
        <v>247.88882770471335</v>
      </c>
      <c r="J26" s="155">
        <v>10.169215797358362</v>
      </c>
      <c r="K26" s="158"/>
      <c r="L26" s="155"/>
      <c r="M26" s="155"/>
      <c r="N26" s="155"/>
      <c r="O26" s="155"/>
      <c r="P26" s="109"/>
      <c r="Q26" s="64"/>
      <c r="R26" s="12"/>
    </row>
    <row r="27" spans="1:18">
      <c r="A27" s="2" t="s">
        <v>386</v>
      </c>
      <c r="B27" s="159">
        <v>2.9969383932373512</v>
      </c>
      <c r="C27" s="159">
        <v>7.3928766912784925</v>
      </c>
      <c r="D27" s="159"/>
      <c r="E27" s="159">
        <v>86.618440517012544</v>
      </c>
      <c r="F27" s="159"/>
      <c r="G27" s="159">
        <v>2.991744398471615</v>
      </c>
      <c r="H27" s="159"/>
      <c r="I27" s="155">
        <v>244.26851060443622</v>
      </c>
      <c r="J27" s="155">
        <v>11.764644856347019</v>
      </c>
      <c r="K27" s="158"/>
      <c r="L27" s="155"/>
      <c r="M27" s="155"/>
      <c r="N27" s="155"/>
      <c r="O27" s="157"/>
      <c r="P27" s="109"/>
      <c r="Q27" s="64"/>
      <c r="R27" s="12"/>
    </row>
    <row r="28" spans="1:18">
      <c r="A28" s="2" t="s">
        <v>387</v>
      </c>
      <c r="B28" s="159">
        <v>0</v>
      </c>
      <c r="C28" s="159">
        <v>23.22196188339019</v>
      </c>
      <c r="D28" s="159"/>
      <c r="E28" s="159">
        <v>54.291755709470038</v>
      </c>
      <c r="F28" s="159"/>
      <c r="G28" s="159">
        <v>22.486282407139754</v>
      </c>
      <c r="H28" s="159"/>
      <c r="I28" s="155">
        <v>257.99437447728474</v>
      </c>
      <c r="J28" s="155">
        <v>8.1975570754509022</v>
      </c>
      <c r="K28" s="158"/>
      <c r="L28" s="155"/>
      <c r="M28" s="155"/>
      <c r="N28" s="155"/>
      <c r="O28" s="157"/>
      <c r="P28" s="109"/>
      <c r="Q28" s="64"/>
    </row>
    <row r="29" spans="1:18">
      <c r="A29" s="2" t="s">
        <v>388</v>
      </c>
      <c r="B29" s="159">
        <v>4.9924746976145036</v>
      </c>
      <c r="C29" s="159">
        <v>33.969388292488745</v>
      </c>
      <c r="D29" s="159"/>
      <c r="E29" s="159">
        <v>41.102848056605865</v>
      </c>
      <c r="F29" s="159"/>
      <c r="G29" s="159">
        <v>19.935288953290872</v>
      </c>
      <c r="H29" s="159"/>
      <c r="I29" s="155">
        <v>255.4236902350749</v>
      </c>
      <c r="J29" s="155">
        <v>8.4374036847463572</v>
      </c>
      <c r="K29" s="158"/>
      <c r="L29" s="155"/>
      <c r="M29" s="155"/>
      <c r="N29" s="155"/>
      <c r="O29" s="155"/>
      <c r="P29" s="109"/>
      <c r="Q29" s="64"/>
    </row>
    <row r="30" spans="1:18">
      <c r="A30" s="2" t="s">
        <v>389</v>
      </c>
      <c r="B30" s="159">
        <v>5.2406740276236787</v>
      </c>
      <c r="C30" s="159">
        <v>45.438770305026715</v>
      </c>
      <c r="D30" s="159"/>
      <c r="E30" s="159">
        <v>28.613892596848586</v>
      </c>
      <c r="F30" s="159"/>
      <c r="G30" s="159">
        <v>20.706663070501019</v>
      </c>
      <c r="H30" s="159"/>
      <c r="I30" s="155">
        <v>255.78742066965424</v>
      </c>
      <c r="J30" s="155">
        <v>8.2280068487542621</v>
      </c>
      <c r="K30" s="158"/>
      <c r="L30" s="155"/>
      <c r="M30" s="155"/>
      <c r="N30" s="155"/>
      <c r="O30" s="155"/>
      <c r="P30" s="109"/>
      <c r="Q30" s="64"/>
    </row>
    <row r="31" spans="1:18">
      <c r="A31" s="2" t="s">
        <v>396</v>
      </c>
      <c r="C31" s="111"/>
      <c r="D31" s="155"/>
      <c r="E31" s="112"/>
      <c r="F31" s="5"/>
      <c r="G31" s="5"/>
      <c r="H31" s="5"/>
      <c r="I31" s="156"/>
      <c r="J31" s="111"/>
      <c r="K31" s="158"/>
      <c r="P31" s="109"/>
      <c r="Q31" s="64"/>
    </row>
    <row r="32" spans="1:18">
      <c r="F32" s="5"/>
      <c r="G32" s="5"/>
      <c r="H32" s="5"/>
      <c r="I32" s="156"/>
      <c r="J32" s="111"/>
      <c r="K32" s="158"/>
      <c r="P32" s="109"/>
      <c r="Q32" s="64"/>
    </row>
  </sheetData>
  <mergeCells count="1">
    <mergeCell ref="B1:G1"/>
  </mergeCells>
  <phoneticPr fontId="2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C081-2D47-7946-8ABF-E511B2DCFB9A}">
  <dimension ref="A1:G23"/>
  <sheetViews>
    <sheetView zoomScale="130" zoomScaleNormal="130" workbookViewId="0">
      <selection sqref="A1:D1"/>
    </sheetView>
  </sheetViews>
  <sheetFormatPr baseColWidth="10" defaultRowHeight="16"/>
  <cols>
    <col min="1" max="1" width="27.5" style="82" bestFit="1" customWidth="1"/>
    <col min="2" max="2" width="11.5" style="82" customWidth="1"/>
    <col min="3" max="3" width="14" style="82" customWidth="1"/>
    <col min="4" max="4" width="23.83203125" style="82" customWidth="1"/>
    <col min="5" max="16384" width="10.83203125" style="125"/>
  </cols>
  <sheetData>
    <row r="1" spans="1:7" s="9" customFormat="1">
      <c r="A1" s="172" t="s">
        <v>411</v>
      </c>
      <c r="B1" s="172"/>
      <c r="C1" s="172"/>
      <c r="D1" s="172"/>
    </row>
    <row r="2" spans="1:7" s="9" customFormat="1" ht="17" thickBot="1">
      <c r="A2" s="122" t="s">
        <v>153</v>
      </c>
      <c r="B2" s="122" t="s">
        <v>151</v>
      </c>
      <c r="C2" s="122" t="s">
        <v>154</v>
      </c>
      <c r="D2" s="122" t="s">
        <v>152</v>
      </c>
    </row>
    <row r="3" spans="1:7" s="9" customFormat="1" ht="19" thickTop="1">
      <c r="A3" s="9" t="s">
        <v>194</v>
      </c>
      <c r="B3" s="9">
        <v>190</v>
      </c>
      <c r="C3" s="9" t="s">
        <v>155</v>
      </c>
      <c r="D3" s="9" t="s">
        <v>148</v>
      </c>
    </row>
    <row r="4" spans="1:7" s="9" customFormat="1" ht="18">
      <c r="A4" s="9" t="s">
        <v>195</v>
      </c>
      <c r="B4" s="9">
        <v>302</v>
      </c>
      <c r="C4" s="9" t="s">
        <v>155</v>
      </c>
      <c r="D4" s="9" t="s">
        <v>148</v>
      </c>
    </row>
    <row r="5" spans="1:7" s="9" customFormat="1" ht="18">
      <c r="A5" s="9" t="s">
        <v>196</v>
      </c>
      <c r="B5" s="9">
        <v>197</v>
      </c>
      <c r="C5" s="9" t="s">
        <v>155</v>
      </c>
      <c r="D5" s="9" t="s">
        <v>149</v>
      </c>
    </row>
    <row r="6" spans="1:7" s="9" customFormat="1">
      <c r="A6" s="9" t="s">
        <v>160</v>
      </c>
      <c r="B6" s="9" t="s">
        <v>161</v>
      </c>
      <c r="C6" s="9" t="s">
        <v>156</v>
      </c>
      <c r="D6" s="9" t="s">
        <v>157</v>
      </c>
    </row>
    <row r="7" spans="1:7" s="9" customFormat="1">
      <c r="B7" s="9">
        <v>144</v>
      </c>
      <c r="C7" s="1" t="s">
        <v>162</v>
      </c>
      <c r="D7" s="9" t="s">
        <v>163</v>
      </c>
    </row>
    <row r="8" spans="1:7" s="9" customFormat="1">
      <c r="B8" s="9">
        <v>149</v>
      </c>
      <c r="C8" s="9" t="s">
        <v>155</v>
      </c>
      <c r="D8" s="9" t="s">
        <v>163</v>
      </c>
    </row>
    <row r="9" spans="1:7" s="9" customFormat="1">
      <c r="A9" s="9" t="s">
        <v>30</v>
      </c>
      <c r="B9" s="9">
        <v>228</v>
      </c>
      <c r="C9" s="9" t="s">
        <v>155</v>
      </c>
      <c r="D9" s="9" t="s">
        <v>150</v>
      </c>
    </row>
    <row r="10" spans="1:7" s="9" customFormat="1">
      <c r="B10" s="9">
        <v>225</v>
      </c>
      <c r="C10" s="9" t="s">
        <v>155</v>
      </c>
      <c r="D10" s="9" t="s">
        <v>164</v>
      </c>
    </row>
    <row r="11" spans="1:7" s="9" customFormat="1">
      <c r="B11" s="9">
        <v>264</v>
      </c>
      <c r="C11" s="9" t="s">
        <v>155</v>
      </c>
      <c r="D11" s="9" t="s">
        <v>148</v>
      </c>
    </row>
    <row r="12" spans="1:7" s="9" customFormat="1">
      <c r="B12" s="9" t="s">
        <v>158</v>
      </c>
      <c r="C12" s="9" t="s">
        <v>156</v>
      </c>
      <c r="D12" s="9" t="s">
        <v>157</v>
      </c>
    </row>
    <row r="13" spans="1:7" s="9" customFormat="1">
      <c r="B13" s="123"/>
    </row>
    <row r="14" spans="1:7" s="9" customFormat="1"/>
    <row r="15" spans="1:7">
      <c r="A15" s="124"/>
      <c r="E15" s="82"/>
      <c r="F15" s="82"/>
      <c r="G15" s="82"/>
    </row>
    <row r="16" spans="1:7">
      <c r="E16" s="82"/>
      <c r="F16" s="82"/>
      <c r="G16" s="82"/>
    </row>
    <row r="17" spans="5:7">
      <c r="E17" s="82"/>
      <c r="F17" s="82"/>
      <c r="G17" s="82"/>
    </row>
    <row r="18" spans="5:7">
      <c r="E18" s="82"/>
      <c r="F18" s="82"/>
      <c r="G18" s="82"/>
    </row>
    <row r="19" spans="5:7">
      <c r="E19" s="82"/>
      <c r="F19" s="82"/>
      <c r="G19" s="82"/>
    </row>
    <row r="20" spans="5:7">
      <c r="E20" s="82"/>
      <c r="F20" s="82"/>
      <c r="G20" s="82"/>
    </row>
    <row r="21" spans="5:7">
      <c r="E21" s="82"/>
      <c r="F21" s="82"/>
      <c r="G21" s="82"/>
    </row>
    <row r="22" spans="5:7">
      <c r="E22" s="82"/>
      <c r="F22" s="82"/>
      <c r="G22" s="82"/>
    </row>
    <row r="23" spans="5:7">
      <c r="E23" s="82"/>
      <c r="F23" s="82"/>
      <c r="G23" s="82"/>
    </row>
  </sheetData>
  <mergeCells count="1">
    <mergeCell ref="A1:D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DEB13-2D1F-1540-AD7D-96EADC705B7C}">
  <dimension ref="A1:E14"/>
  <sheetViews>
    <sheetView tabSelected="1" zoomScale="134" zoomScaleNormal="134" workbookViewId="0">
      <selection activeCell="F14" sqref="F14"/>
    </sheetView>
  </sheetViews>
  <sheetFormatPr baseColWidth="10" defaultRowHeight="16"/>
  <cols>
    <col min="1" max="1" width="10.33203125" customWidth="1"/>
    <col min="2" max="2" width="14.1640625" bestFit="1" customWidth="1"/>
  </cols>
  <sheetData>
    <row r="1" spans="1:5" s="2" customFormat="1">
      <c r="A1" s="172" t="s">
        <v>410</v>
      </c>
      <c r="B1" s="172"/>
    </row>
    <row r="2" spans="1:5" s="2" customFormat="1" ht="19" thickBot="1">
      <c r="A2" s="11" t="s">
        <v>153</v>
      </c>
      <c r="B2" s="11" t="s">
        <v>172</v>
      </c>
    </row>
    <row r="3" spans="1:5" s="2" customFormat="1" ht="17" thickTop="1">
      <c r="A3" s="9" t="s">
        <v>160</v>
      </c>
      <c r="B3" s="96">
        <v>4.3899999999999997</v>
      </c>
    </row>
    <row r="4" spans="1:5" s="2" customFormat="1">
      <c r="A4" s="9" t="s">
        <v>168</v>
      </c>
      <c r="B4" s="15">
        <v>3.27</v>
      </c>
    </row>
    <row r="5" spans="1:5" s="2" customFormat="1">
      <c r="A5" s="9" t="s">
        <v>169</v>
      </c>
      <c r="B5" s="14">
        <v>3.4</v>
      </c>
    </row>
    <row r="6" spans="1:5" s="2" customFormat="1">
      <c r="A6" s="9" t="s">
        <v>173</v>
      </c>
      <c r="B6" s="15">
        <v>3.64</v>
      </c>
    </row>
    <row r="7" spans="1:5" s="2" customFormat="1">
      <c r="A7" s="9" t="s">
        <v>30</v>
      </c>
      <c r="B7" s="14">
        <v>5.15</v>
      </c>
    </row>
    <row r="8" spans="1:5" s="2" customFormat="1">
      <c r="A8" s="9" t="s">
        <v>170</v>
      </c>
      <c r="B8" s="15">
        <v>3.12</v>
      </c>
    </row>
    <row r="9" spans="1:5" s="2" customFormat="1">
      <c r="A9" s="9" t="s">
        <v>171</v>
      </c>
      <c r="B9" s="14">
        <v>2.73</v>
      </c>
    </row>
    <row r="10" spans="1:5" s="2" customFormat="1">
      <c r="B10" s="14"/>
    </row>
    <row r="11" spans="1:5">
      <c r="A11" s="2"/>
      <c r="B11" s="14"/>
      <c r="C11" s="2"/>
      <c r="D11" s="2"/>
      <c r="E11" s="2"/>
    </row>
    <row r="12" spans="1:5">
      <c r="A12" s="2"/>
      <c r="B12" s="2"/>
      <c r="C12" s="2"/>
      <c r="D12" s="2"/>
      <c r="E12" s="2"/>
    </row>
    <row r="13" spans="1:5">
      <c r="A13" s="2"/>
      <c r="B13" s="2"/>
      <c r="C13" s="2"/>
      <c r="D13" s="2"/>
      <c r="E13" s="2"/>
    </row>
    <row r="14" spans="1:5">
      <c r="A14" s="2"/>
      <c r="B14" s="2"/>
      <c r="C14" s="2"/>
      <c r="D14" s="2"/>
      <c r="E14" s="2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BA3B-1E80-6941-ACED-03C8AB554681}">
  <dimension ref="A1:BD67"/>
  <sheetViews>
    <sheetView topLeftCell="C1" zoomScaleNormal="130" workbookViewId="0">
      <selection activeCell="X5" sqref="X5"/>
    </sheetView>
  </sheetViews>
  <sheetFormatPr baseColWidth="10" defaultColWidth="10" defaultRowHeight="16"/>
  <cols>
    <col min="1" max="1" width="15" style="12" customWidth="1"/>
    <col min="2" max="4" width="9.83203125" style="12" bestFit="1" customWidth="1"/>
    <col min="5" max="5" width="8.83203125" style="12" bestFit="1" customWidth="1"/>
    <col min="6" max="6" width="10.83203125" style="12" bestFit="1" customWidth="1"/>
    <col min="7" max="7" width="7.6640625" style="12" bestFit="1" customWidth="1"/>
    <col min="8" max="8" width="11.1640625" style="12" bestFit="1" customWidth="1"/>
    <col min="9" max="9" width="2.83203125" style="12" customWidth="1"/>
    <col min="10" max="10" width="8.83203125" style="12" bestFit="1" customWidth="1"/>
    <col min="11" max="11" width="11.83203125" style="12" bestFit="1" customWidth="1"/>
    <col min="12" max="12" width="2.83203125" style="12" customWidth="1"/>
    <col min="13" max="13" width="10.83203125" style="12" bestFit="1" customWidth="1"/>
    <col min="14" max="14" width="11.33203125" style="12" bestFit="1" customWidth="1"/>
    <col min="15" max="15" width="2.83203125" style="12" customWidth="1"/>
    <col min="16" max="17" width="9.83203125" style="12" bestFit="1" customWidth="1"/>
    <col min="18" max="18" width="11.1640625" style="12" bestFit="1" customWidth="1"/>
    <col min="19" max="19" width="2.83203125" style="12" customWidth="1"/>
    <col min="20" max="20" width="10.1640625" style="12" bestFit="1" customWidth="1"/>
    <col min="21" max="21" width="8.6640625" style="12" bestFit="1" customWidth="1"/>
    <col min="22" max="22" width="2.83203125" style="12" customWidth="1"/>
    <col min="23" max="23" width="11.1640625" style="12" bestFit="1" customWidth="1"/>
    <col min="24" max="24" width="10.1640625" style="12" bestFit="1" customWidth="1"/>
    <col min="25" max="25" width="2.83203125" style="12" customWidth="1"/>
    <col min="26" max="26" width="11.6640625" style="12" customWidth="1"/>
    <col min="27" max="27" width="10.6640625" style="12" customWidth="1"/>
    <col min="28" max="16384" width="10" style="12"/>
  </cols>
  <sheetData>
    <row r="1" spans="1:56">
      <c r="A1" s="165" t="s">
        <v>398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56" s="10" customFormat="1">
      <c r="A2" s="24"/>
      <c r="B2" s="166" t="s">
        <v>416</v>
      </c>
      <c r="C2" s="166"/>
      <c r="D2" s="166"/>
      <c r="E2" s="166"/>
      <c r="F2" s="166"/>
      <c r="G2" s="166"/>
      <c r="H2" s="166"/>
      <c r="I2" s="25"/>
      <c r="J2" s="166" t="s">
        <v>111</v>
      </c>
      <c r="K2" s="166"/>
      <c r="L2" s="25"/>
      <c r="M2" s="167" t="s">
        <v>417</v>
      </c>
      <c r="N2" s="167"/>
      <c r="O2" s="26"/>
      <c r="P2" s="166" t="s">
        <v>16</v>
      </c>
      <c r="Q2" s="166"/>
      <c r="R2" s="166"/>
      <c r="S2" s="25"/>
      <c r="T2" s="166" t="s">
        <v>20</v>
      </c>
      <c r="U2" s="166"/>
      <c r="V2" s="25"/>
      <c r="W2" s="166" t="s">
        <v>413</v>
      </c>
      <c r="X2" s="166"/>
      <c r="Y2" s="25"/>
      <c r="Z2" s="24" t="s">
        <v>412</v>
      </c>
    </row>
    <row r="3" spans="1:56" ht="17" thickBot="1">
      <c r="A3" s="27" t="s">
        <v>0</v>
      </c>
      <c r="B3" s="28" t="s">
        <v>5</v>
      </c>
      <c r="C3" s="28" t="s">
        <v>6</v>
      </c>
      <c r="D3" s="28" t="s">
        <v>7</v>
      </c>
      <c r="E3" s="29" t="s">
        <v>8</v>
      </c>
      <c r="F3" s="28" t="s">
        <v>9</v>
      </c>
      <c r="G3" s="28" t="s">
        <v>10</v>
      </c>
      <c r="H3" s="28" t="s">
        <v>11</v>
      </c>
      <c r="I3" s="28"/>
      <c r="J3" s="28" t="s">
        <v>12</v>
      </c>
      <c r="K3" s="28" t="s">
        <v>13</v>
      </c>
      <c r="L3" s="28"/>
      <c r="M3" s="29" t="s">
        <v>14</v>
      </c>
      <c r="N3" s="28" t="s">
        <v>17</v>
      </c>
      <c r="O3" s="28"/>
      <c r="P3" s="28" t="s">
        <v>15</v>
      </c>
      <c r="Q3" s="28" t="s">
        <v>18</v>
      </c>
      <c r="R3" s="28" t="s">
        <v>22</v>
      </c>
      <c r="S3" s="28"/>
      <c r="T3" s="28" t="s">
        <v>19</v>
      </c>
      <c r="U3" s="28" t="s">
        <v>21</v>
      </c>
      <c r="V3" s="28"/>
      <c r="W3" s="28" t="s">
        <v>23</v>
      </c>
      <c r="X3" s="28" t="s">
        <v>25</v>
      </c>
      <c r="Y3" s="28"/>
      <c r="Z3" s="28" t="s">
        <v>26</v>
      </c>
    </row>
    <row r="4" spans="1:56" ht="17" thickTop="1">
      <c r="A4" s="10" t="s">
        <v>41</v>
      </c>
      <c r="B4" s="41">
        <v>6</v>
      </c>
      <c r="C4" s="41">
        <v>8</v>
      </c>
      <c r="D4" s="41">
        <v>8</v>
      </c>
      <c r="E4" s="41">
        <v>7</v>
      </c>
      <c r="F4" s="41">
        <v>8</v>
      </c>
      <c r="G4" s="41">
        <v>8</v>
      </c>
      <c r="H4" s="41">
        <v>6</v>
      </c>
      <c r="I4" s="41"/>
      <c r="J4" s="41">
        <v>6</v>
      </c>
      <c r="K4" s="41">
        <v>6</v>
      </c>
      <c r="L4" s="41"/>
      <c r="M4" s="41">
        <v>7</v>
      </c>
      <c r="N4" s="41">
        <v>7</v>
      </c>
      <c r="O4" s="41"/>
      <c r="P4" s="41">
        <v>8</v>
      </c>
      <c r="Q4" s="41">
        <v>8</v>
      </c>
      <c r="R4" s="41">
        <v>8</v>
      </c>
      <c r="S4" s="41"/>
      <c r="T4" s="41">
        <v>6</v>
      </c>
      <c r="U4" s="41">
        <v>8</v>
      </c>
      <c r="V4" s="41"/>
      <c r="W4" s="41">
        <v>8</v>
      </c>
      <c r="X4" s="41">
        <v>8</v>
      </c>
      <c r="Y4" s="41"/>
      <c r="Z4" s="41">
        <v>8</v>
      </c>
      <c r="AA4" s="30"/>
    </row>
    <row r="5" spans="1:56" ht="18">
      <c r="A5" s="12" t="s">
        <v>121</v>
      </c>
      <c r="B5" s="6">
        <v>7.5746524539640106E-2</v>
      </c>
      <c r="C5" s="6">
        <v>4.0635005062003571E-2</v>
      </c>
      <c r="D5" s="6">
        <v>6.4264467827784832E-2</v>
      </c>
      <c r="E5" s="5">
        <v>5.7278432019001811E-2</v>
      </c>
      <c r="F5" s="6">
        <v>6.5419740968158946E-2</v>
      </c>
      <c r="G5" s="6">
        <v>5.6239327242718629E-2</v>
      </c>
      <c r="H5" s="6">
        <v>5.8503409540000002E-2</v>
      </c>
      <c r="I5" s="6"/>
      <c r="J5" s="6">
        <v>7.68377281807157E-2</v>
      </c>
      <c r="K5" s="6">
        <v>7.3972708770000006E-2</v>
      </c>
      <c r="L5" s="6"/>
      <c r="M5" s="5">
        <v>8.4640632664921361E-2</v>
      </c>
      <c r="N5" s="6">
        <v>5.5782876201596977E-2</v>
      </c>
      <c r="O5" s="6"/>
      <c r="P5" s="6">
        <v>3.5264233148535329E-2</v>
      </c>
      <c r="Q5" s="6">
        <v>4.6004041945629792E-2</v>
      </c>
      <c r="R5" s="6">
        <v>-3.6241067787740062E-2</v>
      </c>
      <c r="S5" s="6"/>
      <c r="T5" s="5">
        <v>6.5414663137882328E-2</v>
      </c>
      <c r="U5" s="6">
        <v>-4.3064648250074063E-2</v>
      </c>
      <c r="V5" s="6"/>
      <c r="W5" s="6">
        <v>-9.4359534479046547E-2</v>
      </c>
      <c r="X5" s="6">
        <v>-1.6785481821893211E-2</v>
      </c>
      <c r="Y5" s="6"/>
      <c r="Z5" s="6">
        <v>-3.4429535193899623E-2</v>
      </c>
      <c r="AA5" s="16"/>
      <c r="AB5" s="15"/>
      <c r="AC5" s="15"/>
    </row>
    <row r="6" spans="1:56">
      <c r="A6" s="31" t="s">
        <v>110</v>
      </c>
      <c r="B6" s="6">
        <v>4.2784420840612847E-2</v>
      </c>
      <c r="C6" s="6">
        <v>4.4296964306988353E-2</v>
      </c>
      <c r="D6" s="6">
        <v>3.2603971906631717E-2</v>
      </c>
      <c r="E6" s="5">
        <v>1.8406006840091329E-2</v>
      </c>
      <c r="F6" s="6">
        <v>5.0027356653533202E-2</v>
      </c>
      <c r="G6" s="6">
        <v>3.2603971906631717E-2</v>
      </c>
      <c r="H6" s="6">
        <v>2.4818330949999998E-2</v>
      </c>
      <c r="I6" s="6"/>
      <c r="J6" s="6">
        <v>2.5224181273128341E-2</v>
      </c>
      <c r="K6" s="6">
        <v>2.4818330949999998E-2</v>
      </c>
      <c r="L6" s="6"/>
      <c r="M6" s="5">
        <v>1.8406006840091329E-2</v>
      </c>
      <c r="N6" s="6">
        <v>5.0027356653533202E-2</v>
      </c>
      <c r="O6" s="6"/>
      <c r="P6" s="6">
        <v>3.7074143505228203E-2</v>
      </c>
      <c r="Q6" s="6">
        <v>3.7074143505228203E-2</v>
      </c>
      <c r="R6" s="6">
        <v>3.7074143505228203E-2</v>
      </c>
      <c r="S6" s="6"/>
      <c r="T6" s="5">
        <v>3.912510947129598E-2</v>
      </c>
      <c r="U6" s="6">
        <v>5.0027356653533202E-2</v>
      </c>
      <c r="V6" s="6"/>
      <c r="W6" s="6">
        <v>4.4296964306988353E-2</v>
      </c>
      <c r="X6" s="6">
        <v>3.2603971906631717E-2</v>
      </c>
      <c r="Y6" s="6"/>
      <c r="Z6" s="5">
        <v>4.8658783177274956E-2</v>
      </c>
      <c r="AA6" s="6"/>
      <c r="AB6" s="15"/>
      <c r="AC6" s="15"/>
    </row>
    <row r="7" spans="1:56" ht="18">
      <c r="A7" s="30" t="s">
        <v>122</v>
      </c>
      <c r="B7" s="16">
        <v>0.1162543685238789</v>
      </c>
      <c r="C7" s="16">
        <v>6.9917053519608086E-2</v>
      </c>
      <c r="D7" s="16">
        <v>8.3430902909659155E-2</v>
      </c>
      <c r="E7" s="5">
        <v>7.3241131519281258E-2</v>
      </c>
      <c r="F7" s="16">
        <v>8.9573680609689177E-2</v>
      </c>
      <c r="G7" s="16">
        <v>9.3175082150759314E-2</v>
      </c>
      <c r="H7" s="7">
        <v>8.5434999999999997E-2</v>
      </c>
      <c r="I7" s="32"/>
      <c r="J7" s="5">
        <v>0.103559</v>
      </c>
      <c r="K7" s="7">
        <v>0.11380899999999999</v>
      </c>
      <c r="L7" s="32"/>
      <c r="M7" s="5">
        <v>0.13813164943725961</v>
      </c>
      <c r="N7" s="16">
        <v>8.7905696298425554E-2</v>
      </c>
      <c r="O7" s="6"/>
      <c r="P7" s="16">
        <v>5.8619355163727627E-2</v>
      </c>
      <c r="Q7" s="16">
        <v>9.0445598765476198E-2</v>
      </c>
      <c r="R7" s="16">
        <v>-4.9257467376148667E-2</v>
      </c>
      <c r="S7" s="6"/>
      <c r="T7" s="5">
        <v>0.12884837371597771</v>
      </c>
      <c r="U7" s="16">
        <v>-5.988146370024261E-2</v>
      </c>
      <c r="V7" s="6"/>
      <c r="W7" s="16">
        <v>-0.1384301002359534</v>
      </c>
      <c r="X7" s="16">
        <v>-4.2320779875967829E-2</v>
      </c>
      <c r="Y7" s="6"/>
      <c r="Z7" s="16">
        <v>-5.5380749627520487E-2</v>
      </c>
      <c r="AB7" s="15"/>
      <c r="AC7" s="15"/>
    </row>
    <row r="8" spans="1:56">
      <c r="A8" s="30" t="s">
        <v>110</v>
      </c>
      <c r="B8" s="16">
        <v>6.7663071661480667E-2</v>
      </c>
      <c r="C8" s="16">
        <v>6.8831643391149194E-2</v>
      </c>
      <c r="D8" s="16">
        <v>4.6171003860793869E-2</v>
      </c>
      <c r="E8" s="5">
        <v>3.1530370766103703E-2</v>
      </c>
      <c r="F8" s="16">
        <v>7.4015587531067503E-2</v>
      </c>
      <c r="G8" s="16">
        <v>4.6171003860793869E-2</v>
      </c>
      <c r="H8" s="7">
        <v>4.5072000000000001E-2</v>
      </c>
      <c r="I8" s="32"/>
      <c r="J8" s="5">
        <v>4.0662999999999998E-2</v>
      </c>
      <c r="K8" s="7">
        <v>4.5072000000000001E-2</v>
      </c>
      <c r="L8" s="32"/>
      <c r="M8" s="5">
        <v>3.1530370766103703E-2</v>
      </c>
      <c r="N8" s="16">
        <v>7.4015587531067503E-2</v>
      </c>
      <c r="O8" s="6"/>
      <c r="P8" s="16">
        <v>6.1424636385571531E-2</v>
      </c>
      <c r="Q8" s="16">
        <v>6.1424636385571531E-2</v>
      </c>
      <c r="R8" s="16">
        <v>6.1424636385571531E-2</v>
      </c>
      <c r="S8" s="6"/>
      <c r="T8" s="5">
        <v>5.2815023331206898E-2</v>
      </c>
      <c r="U8" s="16">
        <v>7.4015587531067503E-2</v>
      </c>
      <c r="V8" s="6"/>
      <c r="W8" s="16">
        <v>6.8831643391149194E-2</v>
      </c>
      <c r="X8" s="16">
        <v>4.6171003860793869E-2</v>
      </c>
      <c r="Y8" s="6"/>
      <c r="Z8" s="5">
        <v>7.2165539535424622E-2</v>
      </c>
      <c r="AA8" s="16"/>
      <c r="AB8" s="15"/>
      <c r="AC8" s="15"/>
    </row>
    <row r="9" spans="1:56">
      <c r="A9" s="3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AC9" s="13"/>
    </row>
    <row r="10" spans="1:56">
      <c r="A10" s="33" t="s">
        <v>117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AC10" s="13"/>
    </row>
    <row r="11" spans="1:56" ht="18">
      <c r="A11" s="20" t="s">
        <v>123</v>
      </c>
      <c r="B11" s="34">
        <v>41.885674277782087</v>
      </c>
      <c r="C11" s="34">
        <v>41.733820340067574</v>
      </c>
      <c r="D11" s="34">
        <v>41.07759248039067</v>
      </c>
      <c r="E11" s="34">
        <v>41.991411897602106</v>
      </c>
      <c r="F11" s="34">
        <v>38.118383721481955</v>
      </c>
      <c r="G11" s="34">
        <v>40.787643604901113</v>
      </c>
      <c r="H11" s="34">
        <v>43.396419836518085</v>
      </c>
      <c r="I11" s="34"/>
      <c r="J11" s="34">
        <v>39.772373680251661</v>
      </c>
      <c r="K11" s="34">
        <v>40.158583777265626</v>
      </c>
      <c r="L11" s="34"/>
      <c r="M11" s="34">
        <v>49.286000000000001</v>
      </c>
      <c r="N11" s="34">
        <v>49.99556073439124</v>
      </c>
      <c r="O11" s="34"/>
      <c r="P11" s="34">
        <v>49.92568036024231</v>
      </c>
      <c r="Q11" s="34">
        <v>50.021276716892558</v>
      </c>
      <c r="R11" s="34">
        <v>43.136503491438638</v>
      </c>
      <c r="S11" s="34"/>
      <c r="T11" s="34">
        <v>47.61269583389489</v>
      </c>
      <c r="U11" s="34">
        <v>43.201510256350005</v>
      </c>
      <c r="V11" s="34"/>
      <c r="W11" s="34">
        <v>38.688462054277835</v>
      </c>
      <c r="X11" s="34">
        <v>37.415491246250454</v>
      </c>
      <c r="Y11" s="34"/>
      <c r="Z11" s="34">
        <v>38.642044981941709</v>
      </c>
      <c r="AA11" s="34"/>
      <c r="AB11" s="20"/>
    </row>
    <row r="12" spans="1:56" ht="18">
      <c r="A12" s="20" t="s">
        <v>124</v>
      </c>
      <c r="B12" s="34">
        <v>1.0067284733194508</v>
      </c>
      <c r="C12" s="34">
        <v>0.91382108579101629</v>
      </c>
      <c r="D12" s="34">
        <v>1.1393842934139977</v>
      </c>
      <c r="E12" s="34">
        <v>1.1464789974177485</v>
      </c>
      <c r="F12" s="34">
        <v>1.4432991310391594</v>
      </c>
      <c r="G12" s="34">
        <v>1.4451963444055946</v>
      </c>
      <c r="H12" s="34">
        <v>1.1392617382279768</v>
      </c>
      <c r="I12" s="34"/>
      <c r="J12" s="34">
        <v>1.6722722674932899</v>
      </c>
      <c r="K12" s="34">
        <v>1.6784731346467732</v>
      </c>
      <c r="L12" s="34"/>
      <c r="M12" s="34">
        <v>0.43099999999999999</v>
      </c>
      <c r="N12" s="34">
        <v>0.30292488914864441</v>
      </c>
      <c r="O12" s="34"/>
      <c r="P12" s="34">
        <v>0.36317907628125884</v>
      </c>
      <c r="Q12" s="34">
        <v>0.25500730523188814</v>
      </c>
      <c r="R12" s="34">
        <v>0.15038873965638108</v>
      </c>
      <c r="S12" s="34"/>
      <c r="T12" s="34">
        <v>0.21480914078873992</v>
      </c>
      <c r="U12" s="34">
        <v>0.17751984481425304</v>
      </c>
      <c r="V12" s="34"/>
      <c r="W12" s="34">
        <v>0.11039509276188228</v>
      </c>
      <c r="X12" s="34">
        <v>8.4330174265073873E-2</v>
      </c>
      <c r="Y12" s="34"/>
      <c r="Z12" s="34">
        <v>4.380845582967291E-2</v>
      </c>
      <c r="AA12" s="34"/>
      <c r="AB12" s="20"/>
    </row>
    <row r="13" spans="1:56" ht="18">
      <c r="A13" s="20" t="s">
        <v>125</v>
      </c>
      <c r="B13" s="34">
        <v>20.846839809172341</v>
      </c>
      <c r="C13" s="34">
        <v>20.51563216268228</v>
      </c>
      <c r="D13" s="34">
        <v>19.40339580794712</v>
      </c>
      <c r="E13" s="34">
        <v>18.931346502972833</v>
      </c>
      <c r="F13" s="34">
        <v>18.683477472090136</v>
      </c>
      <c r="G13" s="34">
        <v>17.413723853578524</v>
      </c>
      <c r="H13" s="34">
        <v>10.69314052466032</v>
      </c>
      <c r="I13" s="34"/>
      <c r="J13" s="34">
        <v>15.840079560966027</v>
      </c>
      <c r="K13" s="34">
        <v>15.21023442370173</v>
      </c>
      <c r="L13" s="34"/>
      <c r="M13" s="34">
        <v>5.4820000000000002</v>
      </c>
      <c r="N13" s="34">
        <v>4.4880713839654423</v>
      </c>
      <c r="O13" s="34"/>
      <c r="P13" s="34">
        <v>4.3830241945724531</v>
      </c>
      <c r="Q13" s="34">
        <v>3.4635171886377929</v>
      </c>
      <c r="R13" s="34">
        <v>1.4958666637821372</v>
      </c>
      <c r="S13" s="34"/>
      <c r="T13" s="34">
        <v>2.1261109376671561</v>
      </c>
      <c r="U13" s="34">
        <v>1.8744892088013501</v>
      </c>
      <c r="V13" s="34"/>
      <c r="W13" s="34">
        <v>0.91929004518076529</v>
      </c>
      <c r="X13" s="34">
        <v>0.91156902657960803</v>
      </c>
      <c r="Y13" s="34"/>
      <c r="Z13" s="34">
        <v>0.60834014799841241</v>
      </c>
      <c r="AA13" s="34"/>
      <c r="AB13" s="20"/>
    </row>
    <row r="14" spans="1:56" ht="18">
      <c r="A14" s="12" t="s">
        <v>126</v>
      </c>
      <c r="B14" s="34">
        <v>10.391586593176861</v>
      </c>
      <c r="C14" s="34">
        <v>9.3554551291232944</v>
      </c>
      <c r="D14" s="34">
        <v>11.965527011429868</v>
      </c>
      <c r="E14" s="34">
        <v>12.255671228695029</v>
      </c>
      <c r="F14" s="34">
        <v>15.329345585032833</v>
      </c>
      <c r="G14" s="34">
        <v>11.474343541041952</v>
      </c>
      <c r="H14" s="34">
        <v>12.5686936919614</v>
      </c>
      <c r="I14" s="34"/>
      <c r="J14" s="34">
        <v>11.43576958308873</v>
      </c>
      <c r="K14" s="34">
        <v>11.145259663981966</v>
      </c>
      <c r="L14" s="34"/>
      <c r="M14" s="34">
        <v>6.1790000000000003</v>
      </c>
      <c r="N14" s="34">
        <v>4.7441624909101847</v>
      </c>
      <c r="O14" s="34"/>
      <c r="P14" s="34">
        <v>5.2496789218080044</v>
      </c>
      <c r="Q14" s="34">
        <v>4.9218402154326535</v>
      </c>
      <c r="R14" s="34">
        <v>11.092673437054669</v>
      </c>
      <c r="S14" s="34"/>
      <c r="T14" s="34">
        <v>6.6990478557604707</v>
      </c>
      <c r="U14" s="34">
        <v>10.566943982841639</v>
      </c>
      <c r="V14" s="34"/>
      <c r="W14" s="34">
        <v>13.662898116911505</v>
      </c>
      <c r="X14" s="34">
        <v>14.838094948068949</v>
      </c>
      <c r="Y14" s="34"/>
      <c r="Z14" s="34">
        <v>10.151613991803295</v>
      </c>
      <c r="AA14" s="34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</row>
    <row r="15" spans="1:56">
      <c r="A15" s="20" t="s">
        <v>1</v>
      </c>
      <c r="B15" s="34">
        <v>7.2301408538396919</v>
      </c>
      <c r="C15" s="34">
        <v>7.3015998861404317</v>
      </c>
      <c r="D15" s="34">
        <v>7.3452440244127919</v>
      </c>
      <c r="E15" s="34">
        <v>7.8440678580927621</v>
      </c>
      <c r="F15" s="34">
        <v>8.0413798215599943</v>
      </c>
      <c r="G15" s="34">
        <v>9.6673525013633519</v>
      </c>
      <c r="H15" s="34">
        <v>13.734820117466368</v>
      </c>
      <c r="I15" s="34"/>
      <c r="J15" s="34">
        <v>14.2054086817359</v>
      </c>
      <c r="K15" s="34">
        <v>14.46952769525584</v>
      </c>
      <c r="L15" s="34"/>
      <c r="M15" s="34">
        <v>15.214</v>
      </c>
      <c r="N15" s="34">
        <v>17.26771514492388</v>
      </c>
      <c r="O15" s="34"/>
      <c r="P15" s="34">
        <v>16.410719192073429</v>
      </c>
      <c r="Q15" s="34">
        <v>19.467217836510898</v>
      </c>
      <c r="R15" s="34">
        <v>34.718744437072132</v>
      </c>
      <c r="S15" s="34"/>
      <c r="T15" s="34">
        <v>26.397545622229288</v>
      </c>
      <c r="U15" s="34">
        <v>32.143127155096025</v>
      </c>
      <c r="V15" s="34"/>
      <c r="W15" s="34">
        <v>44.470154139743329</v>
      </c>
      <c r="X15" s="34">
        <v>45.888665898598354</v>
      </c>
      <c r="Y15" s="34"/>
      <c r="Z15" s="34">
        <v>48.951966802765867</v>
      </c>
      <c r="AA15" s="34"/>
      <c r="AB15" s="20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37"/>
    </row>
    <row r="16" spans="1:56">
      <c r="A16" s="20" t="s">
        <v>2</v>
      </c>
      <c r="B16" s="34">
        <v>15.309833205915364</v>
      </c>
      <c r="C16" s="34">
        <v>17.902721707999572</v>
      </c>
      <c r="D16" s="34">
        <v>14.925535857606793</v>
      </c>
      <c r="E16" s="34">
        <v>14.928132697045871</v>
      </c>
      <c r="F16" s="34">
        <v>13.364910247806908</v>
      </c>
      <c r="G16" s="34">
        <v>14.27354414227748</v>
      </c>
      <c r="H16" s="34">
        <v>16.579492003574479</v>
      </c>
      <c r="I16" s="34"/>
      <c r="J16" s="34">
        <v>12.630108415552872</v>
      </c>
      <c r="K16" s="34">
        <v>12.533589654999531</v>
      </c>
      <c r="L16" s="34"/>
      <c r="M16" s="34">
        <v>21.911999999999999</v>
      </c>
      <c r="N16" s="34">
        <v>21.79963092073978</v>
      </c>
      <c r="O16" s="34"/>
      <c r="P16" s="34">
        <v>21.910145917022792</v>
      </c>
      <c r="Q16" s="34">
        <v>20.485254812866327</v>
      </c>
      <c r="R16" s="34">
        <v>8.8588993573585562</v>
      </c>
      <c r="S16" s="34"/>
      <c r="T16" s="34">
        <v>15.881888846408419</v>
      </c>
      <c r="U16" s="34">
        <v>10.349306658973319</v>
      </c>
      <c r="V16" s="34"/>
      <c r="W16" s="34">
        <v>1.6278258223615734</v>
      </c>
      <c r="X16" s="34">
        <v>0.27306913571547731</v>
      </c>
      <c r="Y16" s="34"/>
      <c r="Z16" s="34">
        <v>0.35445023353098987</v>
      </c>
      <c r="AA16" s="34"/>
      <c r="AB16" s="20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37"/>
    </row>
    <row r="17" spans="1:56" ht="18">
      <c r="A17" s="20" t="s">
        <v>127</v>
      </c>
      <c r="B17" s="34">
        <v>1.2056866696276425</v>
      </c>
      <c r="C17" s="34">
        <v>0.68960108109856399</v>
      </c>
      <c r="D17" s="34">
        <v>1.4202465056017139</v>
      </c>
      <c r="E17" s="34">
        <v>1.3088387511789068</v>
      </c>
      <c r="F17" s="34">
        <v>1.5038501949960978</v>
      </c>
      <c r="G17" s="34">
        <v>1.770315960979693</v>
      </c>
      <c r="H17" s="34">
        <v>0.99399342924868894</v>
      </c>
      <c r="I17" s="34"/>
      <c r="J17" s="34">
        <v>2.0898455792578869</v>
      </c>
      <c r="K17" s="34">
        <v>2.0983389807177066</v>
      </c>
      <c r="L17" s="34"/>
      <c r="M17" s="34">
        <v>0.2</v>
      </c>
      <c r="N17" s="34">
        <v>0.18534220191331532</v>
      </c>
      <c r="O17" s="34"/>
      <c r="P17" s="34">
        <v>0.2994983615360518</v>
      </c>
      <c r="Q17" s="34">
        <v>0.17033691091661279</v>
      </c>
      <c r="R17" s="34"/>
      <c r="S17" s="34"/>
      <c r="T17" s="34">
        <v>0.11190057566669243</v>
      </c>
      <c r="U17" s="34">
        <v>3.6105731148661634E-2</v>
      </c>
      <c r="V17" s="34"/>
      <c r="W17" s="34"/>
      <c r="X17" s="34"/>
      <c r="Y17" s="34"/>
      <c r="Z17" s="34"/>
      <c r="AA17" s="34"/>
      <c r="AB17" s="20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38"/>
    </row>
    <row r="18" spans="1:56" ht="18">
      <c r="A18" s="20" t="s">
        <v>128</v>
      </c>
      <c r="B18" s="34">
        <v>0.19796340532665091</v>
      </c>
      <c r="C18" s="34">
        <v>0.12456666927358455</v>
      </c>
      <c r="D18" s="34">
        <v>0.15935444663132836</v>
      </c>
      <c r="E18" s="34">
        <v>0.17730083539562053</v>
      </c>
      <c r="F18" s="34">
        <v>0.32657868921037375</v>
      </c>
      <c r="G18" s="34">
        <v>0.33800545503587642</v>
      </c>
      <c r="H18" s="34">
        <v>0.23183230131626079</v>
      </c>
      <c r="I18" s="34"/>
      <c r="J18" s="34">
        <v>0.66000331504025123</v>
      </c>
      <c r="K18" s="34">
        <v>0.5248323075886665</v>
      </c>
      <c r="L18" s="34"/>
      <c r="M18" s="34">
        <v>1.9E-2</v>
      </c>
      <c r="N18" s="34"/>
      <c r="O18" s="34"/>
      <c r="P18" s="34">
        <v>8.9551005110447366E-3</v>
      </c>
      <c r="Q18" s="34"/>
      <c r="R18" s="34"/>
      <c r="S18" s="34"/>
      <c r="T18" s="34"/>
      <c r="U18" s="34"/>
      <c r="V18" s="34"/>
      <c r="W18" s="34">
        <v>5.0179587619037401E-3</v>
      </c>
      <c r="X18" s="34"/>
      <c r="Y18" s="34"/>
      <c r="Z18" s="34"/>
      <c r="AA18" s="34"/>
      <c r="AB18" s="20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38"/>
    </row>
    <row r="19" spans="1:56" ht="18">
      <c r="A19" s="12" t="s">
        <v>129</v>
      </c>
      <c r="B19" s="34">
        <v>3.0838520427769738E-2</v>
      </c>
      <c r="C19" s="34">
        <v>1.2954933604452792E-2</v>
      </c>
      <c r="D19" s="34">
        <v>0.15437462017409934</v>
      </c>
      <c r="E19" s="34">
        <v>0.11454829253087845</v>
      </c>
      <c r="F19" s="34">
        <v>2.7793930996627553E-2</v>
      </c>
      <c r="G19" s="34">
        <v>2.5771676923556558E-2</v>
      </c>
      <c r="H19" s="34">
        <v>1.4924826264995328E-2</v>
      </c>
      <c r="I19" s="34"/>
      <c r="J19" s="34">
        <v>1.979020434903302E-2</v>
      </c>
      <c r="K19" s="34">
        <v>1.0892746006557229E-2</v>
      </c>
      <c r="L19" s="34"/>
      <c r="M19" s="34">
        <v>1.2999999999999999E-2</v>
      </c>
      <c r="N19" s="34">
        <v>1.0961097962615423E-2</v>
      </c>
      <c r="O19" s="34"/>
      <c r="P19" s="34">
        <v>1.1940134014726317E-2</v>
      </c>
      <c r="Q19" s="34">
        <v>8.9651005745585658E-3</v>
      </c>
      <c r="R19" s="34">
        <v>9.0233243793828646E-3</v>
      </c>
      <c r="S19" s="34"/>
      <c r="T19" s="34">
        <v>1.0990235110121576E-2</v>
      </c>
      <c r="U19" s="34">
        <v>8.0234958108136977E-3</v>
      </c>
      <c r="V19" s="34"/>
      <c r="W19" s="34">
        <v>8.0287340190459845E-3</v>
      </c>
      <c r="X19" s="34">
        <v>7.0275145220894892E-3</v>
      </c>
      <c r="Y19" s="34"/>
      <c r="Z19" s="34">
        <v>4.9782336170082851E-3</v>
      </c>
      <c r="AA19" s="34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38"/>
    </row>
    <row r="20" spans="1:56">
      <c r="A20" s="12" t="s">
        <v>4</v>
      </c>
      <c r="B20" s="34"/>
      <c r="C20" s="34"/>
      <c r="D20" s="34"/>
      <c r="E20" s="34">
        <v>1.2837505897342555E-2</v>
      </c>
      <c r="F20" s="34"/>
      <c r="G20" s="34"/>
      <c r="H20" s="34">
        <v>2.1019235347651984E-2</v>
      </c>
      <c r="I20" s="34"/>
      <c r="J20" s="34">
        <v>1.1661843902439026E-2</v>
      </c>
      <c r="K20" s="34">
        <v>1.4498927411721881E-2</v>
      </c>
      <c r="L20" s="34"/>
      <c r="M20" s="34">
        <v>0.09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>
        <v>5.079079326538042E-2</v>
      </c>
      <c r="AA20" s="34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38"/>
    </row>
    <row r="21" spans="1:56">
      <c r="A21" s="12" t="s">
        <v>107</v>
      </c>
      <c r="B21" s="34">
        <v>0.51370819141213198</v>
      </c>
      <c r="C21" s="34">
        <v>0.34282700421923518</v>
      </c>
      <c r="D21" s="34">
        <v>0.39534495239162565</v>
      </c>
      <c r="E21" s="34">
        <v>0.38925336339258748</v>
      </c>
      <c r="F21" s="34">
        <v>0.71798120578591174</v>
      </c>
      <c r="G21" s="34">
        <v>0.86110291949286211</v>
      </c>
      <c r="H21" s="34">
        <v>0.50052687038996546</v>
      </c>
      <c r="I21" s="34"/>
      <c r="J21" s="34">
        <v>1.042471042471012</v>
      </c>
      <c r="K21" s="34">
        <v>0.96340898564155963</v>
      </c>
      <c r="L21" s="34"/>
      <c r="M21" s="34">
        <v>0.99094690482089531</v>
      </c>
      <c r="N21" s="34">
        <v>0.35063113604489399</v>
      </c>
      <c r="O21" s="34"/>
      <c r="P21" s="34">
        <v>0.49417874193792705</v>
      </c>
      <c r="Q21" s="34">
        <v>0.38458391293672478</v>
      </c>
      <c r="R21" s="34">
        <v>-0.25709945074189883</v>
      </c>
      <c r="S21" s="34"/>
      <c r="T21" s="34">
        <v>8.8010952474227605E-2</v>
      </c>
      <c r="U21" s="34">
        <v>-0.28802633383605242</v>
      </c>
      <c r="V21" s="34"/>
      <c r="W21" s="34">
        <v>-0.35607196401782704</v>
      </c>
      <c r="X21" s="34">
        <v>-0.38924794400000001</v>
      </c>
      <c r="Y21" s="34"/>
      <c r="Z21" s="34">
        <v>0.43201825888476675</v>
      </c>
      <c r="AA21" s="34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38"/>
    </row>
    <row r="22" spans="1:56">
      <c r="A22" s="12" t="s">
        <v>108</v>
      </c>
      <c r="B22" s="34">
        <f t="shared" ref="B22:H22" si="0">SUM(B11:B21)</f>
        <v>98.618999999999986</v>
      </c>
      <c r="C22" s="34">
        <f t="shared" si="0"/>
        <v>98.893000000000001</v>
      </c>
      <c r="D22" s="34">
        <f t="shared" si="0"/>
        <v>97.98599999999999</v>
      </c>
      <c r="E22" s="34">
        <f t="shared" si="0"/>
        <v>99.099887930221684</v>
      </c>
      <c r="F22" s="34">
        <f t="shared" si="0"/>
        <v>97.557000000000002</v>
      </c>
      <c r="G22" s="34">
        <f t="shared" si="0"/>
        <v>98.057000000000016</v>
      </c>
      <c r="H22" s="34">
        <f t="shared" si="0"/>
        <v>99.874124574976207</v>
      </c>
      <c r="I22" s="34"/>
      <c r="J22" s="34">
        <f>SUM(J11:J21)</f>
        <v>99.379784174109105</v>
      </c>
      <c r="K22" s="34">
        <f>SUM(K11:K21)</f>
        <v>98.807640297217688</v>
      </c>
      <c r="L22" s="34"/>
      <c r="M22" s="34">
        <f>SUM(M11:M21)</f>
        <v>99.816946904820909</v>
      </c>
      <c r="N22" s="34">
        <f>SUM(N11:N21)</f>
        <v>99.14500000000001</v>
      </c>
      <c r="O22" s="34"/>
      <c r="P22" s="34">
        <f>SUM(P11:P21)</f>
        <v>99.056999999999988</v>
      </c>
      <c r="Q22" s="34">
        <f>SUM(Q11:Q21)</f>
        <v>99.178000000000011</v>
      </c>
      <c r="R22" s="34">
        <f>SUM(R11:R21)</f>
        <v>99.204999999999984</v>
      </c>
      <c r="S22" s="34"/>
      <c r="T22" s="34">
        <f>SUM(T11:T21)</f>
        <v>99.143000000000001</v>
      </c>
      <c r="U22" s="34">
        <f>SUM(U11:U21)</f>
        <v>98.069000000000017</v>
      </c>
      <c r="V22" s="34"/>
      <c r="W22" s="34">
        <f>SUM(W11:W21)</f>
        <v>99.13600000000001</v>
      </c>
      <c r="X22" s="34">
        <f>SUM(X11:X21)</f>
        <v>99.028999999999996</v>
      </c>
      <c r="Y22" s="34"/>
      <c r="Z22" s="34">
        <f>SUM(Z11:Z21)</f>
        <v>99.240011899637082</v>
      </c>
      <c r="AA22" s="34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38"/>
    </row>
    <row r="23" spans="1:56">
      <c r="B23" s="34"/>
      <c r="C23" s="34"/>
      <c r="D23" s="34"/>
      <c r="E23" s="34"/>
      <c r="F23" s="34"/>
      <c r="G23" s="34"/>
      <c r="H23" s="34"/>
      <c r="I23" s="15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13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38"/>
    </row>
    <row r="24" spans="1:56" ht="18">
      <c r="A24" s="12" t="s">
        <v>130</v>
      </c>
      <c r="B24" s="34">
        <v>9.3503496165405391</v>
      </c>
      <c r="C24" s="34">
        <v>8.4180385251851408</v>
      </c>
      <c r="D24" s="34">
        <v>10.766581204884597</v>
      </c>
      <c r="E24" s="34">
        <v>11.027652971579787</v>
      </c>
      <c r="F24" s="34">
        <v>13.793345157412544</v>
      </c>
      <c r="G24" s="34">
        <v>10.324614318229548</v>
      </c>
      <c r="H24" s="34">
        <v>11.309310584026868</v>
      </c>
      <c r="I24" s="34"/>
      <c r="J24" s="34">
        <v>10.289905470863239</v>
      </c>
      <c r="K24" s="34">
        <v>10.028504645650973</v>
      </c>
      <c r="L24" s="34"/>
      <c r="M24" s="34">
        <v>5.5598642000000007</v>
      </c>
      <c r="N24" s="34">
        <v>4.2687974093209844</v>
      </c>
      <c r="O24" s="34"/>
      <c r="P24" s="34">
        <v>4.7236610938428427</v>
      </c>
      <c r="Q24" s="34">
        <v>4.428671825846302</v>
      </c>
      <c r="R24" s="34">
        <v>9.9811875586617926</v>
      </c>
      <c r="S24" s="34"/>
      <c r="T24" s="34">
        <v>6.0278032606132719</v>
      </c>
      <c r="U24" s="34">
        <v>9.5081361957609083</v>
      </c>
      <c r="V24" s="34"/>
      <c r="W24" s="34">
        <v>12.293875725596973</v>
      </c>
      <c r="X24" s="34">
        <v>13.351317834272441</v>
      </c>
      <c r="Y24" s="34"/>
      <c r="Z24" s="34">
        <v>9.1344222698246043</v>
      </c>
      <c r="AA24" s="34"/>
      <c r="AB24" s="23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38"/>
    </row>
    <row r="25" spans="1:56">
      <c r="A25" s="12" t="s">
        <v>27</v>
      </c>
      <c r="B25" s="34">
        <v>57.949026079050185</v>
      </c>
      <c r="C25" s="34">
        <v>60.719890842200016</v>
      </c>
      <c r="D25" s="34">
        <v>54.872290975046376</v>
      </c>
      <c r="E25" s="34">
        <v>55.906712133480717</v>
      </c>
      <c r="F25" s="34">
        <v>50.957894612412957</v>
      </c>
      <c r="G25" s="34">
        <v>62.530559985030443</v>
      </c>
      <c r="H25" s="34">
        <v>68.402540304941198</v>
      </c>
      <c r="I25" s="15"/>
      <c r="J25" s="34">
        <v>71.104911198758316</v>
      </c>
      <c r="K25" s="34">
        <v>72.00357084974921</v>
      </c>
      <c r="L25" s="34"/>
      <c r="M25" s="34">
        <v>82.984771798825705</v>
      </c>
      <c r="N25" s="34">
        <v>87.819127719660855</v>
      </c>
      <c r="O25" s="34"/>
      <c r="P25" s="34">
        <v>86.095643481246185</v>
      </c>
      <c r="Q25" s="34">
        <v>88.680751895140531</v>
      </c>
      <c r="R25" s="34">
        <v>86.110326326365424</v>
      </c>
      <c r="S25" s="34"/>
      <c r="T25" s="34">
        <v>88.643117252103892</v>
      </c>
      <c r="U25" s="34">
        <v>85.765604666464966</v>
      </c>
      <c r="V25" s="34"/>
      <c r="W25" s="34">
        <v>86.57186873356801</v>
      </c>
      <c r="X25" s="34">
        <v>85.966484690911955</v>
      </c>
      <c r="Y25" s="34"/>
      <c r="Z25" s="34">
        <v>90.522055299013033</v>
      </c>
      <c r="AA25" s="34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38"/>
    </row>
    <row r="26" spans="1:56">
      <c r="B26" s="34"/>
      <c r="C26" s="34"/>
      <c r="D26" s="34"/>
      <c r="E26" s="34"/>
      <c r="F26" s="34"/>
      <c r="G26" s="34"/>
      <c r="H26" s="34"/>
      <c r="I26" s="15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38"/>
    </row>
    <row r="27" spans="1:56">
      <c r="A27" s="39" t="s">
        <v>116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9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38"/>
    </row>
    <row r="28" spans="1:56">
      <c r="A28" s="9" t="s">
        <v>50</v>
      </c>
      <c r="B28" s="16">
        <v>67.673759999999987</v>
      </c>
      <c r="C28" s="16">
        <v>38.407741935483863</v>
      </c>
      <c r="D28" s="16">
        <v>71.922839999999979</v>
      </c>
      <c r="E28" s="83">
        <v>85.861473564936404</v>
      </c>
      <c r="F28" s="84">
        <v>85.341959999999986</v>
      </c>
      <c r="G28" s="84">
        <v>86.63298387096772</v>
      </c>
      <c r="H28" s="83">
        <v>85.42468423135854</v>
      </c>
      <c r="I28" s="90"/>
      <c r="J28" s="83">
        <v>130.16308833438649</v>
      </c>
      <c r="K28" s="83">
        <v>90.389746472092426</v>
      </c>
      <c r="N28" s="16"/>
      <c r="P28" s="16">
        <v>0.63227999999999984</v>
      </c>
      <c r="Q28" s="16"/>
      <c r="R28" s="16"/>
      <c r="T28" s="16"/>
      <c r="U28" s="16"/>
      <c r="W28" s="16">
        <v>0.56231999999999993</v>
      </c>
      <c r="X28" s="16"/>
      <c r="Z28" s="16"/>
      <c r="AB28" s="9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37"/>
    </row>
    <row r="29" spans="1:56">
      <c r="A29" s="9" t="s">
        <v>51</v>
      </c>
      <c r="B29" s="16">
        <v>7.5239999999999987E-2</v>
      </c>
      <c r="C29" s="16">
        <v>2.39516129032258E-2</v>
      </c>
      <c r="D29" s="16">
        <v>1.7159999999999995E-2</v>
      </c>
      <c r="E29" s="83">
        <v>0.11622184504614162</v>
      </c>
      <c r="F29" s="84">
        <v>0.20591999999999996</v>
      </c>
      <c r="G29" s="84">
        <v>6.2540322580645152E-2</v>
      </c>
      <c r="H29" s="83">
        <v>1.4166710587531715</v>
      </c>
      <c r="I29" s="90"/>
      <c r="J29" s="83">
        <v>0.10552311730773919</v>
      </c>
      <c r="K29" s="83">
        <v>8.0909123201628921E-2</v>
      </c>
      <c r="N29" s="16">
        <v>2.5079999999999995E-2</v>
      </c>
      <c r="P29" s="16">
        <v>5.2799999999999991E-3</v>
      </c>
      <c r="Q29" s="16">
        <v>1.0393700787401573E-2</v>
      </c>
      <c r="R29" s="16">
        <v>9.2399999999999982E-3</v>
      </c>
      <c r="T29" s="16">
        <v>1.3199999999999998E-2</v>
      </c>
      <c r="U29" s="16"/>
      <c r="W29" s="16">
        <v>3.4319999999999989E-2</v>
      </c>
      <c r="X29" s="16">
        <v>1.9799999999999998E-2</v>
      </c>
      <c r="Z29" s="16">
        <v>6.5999999999999991E-3</v>
      </c>
    </row>
    <row r="30" spans="1:56">
      <c r="A30" s="9" t="s">
        <v>52</v>
      </c>
      <c r="B30" s="16">
        <v>2.7719999999999995E-2</v>
      </c>
      <c r="C30" s="16">
        <v>5.3225806451612893E-3</v>
      </c>
      <c r="D30" s="16">
        <v>1.1879999999999998E-2</v>
      </c>
      <c r="E30" s="83">
        <v>5.061451823992584E-2</v>
      </c>
      <c r="F30" s="84">
        <v>0.14255999999999999</v>
      </c>
      <c r="G30" s="84">
        <v>0.19427419354838704</v>
      </c>
      <c r="H30" s="83">
        <v>7.2536873346128197E-2</v>
      </c>
      <c r="I30" s="90"/>
      <c r="J30" s="83">
        <v>3.5894337361120458E-2</v>
      </c>
      <c r="K30" s="83">
        <v>3.5229388607303562E-2</v>
      </c>
      <c r="N30" s="16"/>
      <c r="P30" s="16">
        <v>1.4519999999999998E-2</v>
      </c>
      <c r="Q30" s="16"/>
      <c r="R30" s="16">
        <v>1.1879999999999998E-2</v>
      </c>
      <c r="T30" s="16">
        <v>9.2399999999999982E-3</v>
      </c>
      <c r="U30" s="16"/>
      <c r="W30" s="16">
        <v>3.9599999999999991E-3</v>
      </c>
      <c r="X30" s="16"/>
      <c r="Z30" s="16"/>
    </row>
    <row r="31" spans="1:56">
      <c r="A31" s="9" t="s">
        <v>54</v>
      </c>
      <c r="B31" s="16">
        <v>0.28775999999999996</v>
      </c>
      <c r="C31" s="16">
        <v>6.3870967741935458E-2</v>
      </c>
      <c r="D31" s="16">
        <v>0.94775999999999982</v>
      </c>
      <c r="E31" s="83">
        <v>1.4371313951464586</v>
      </c>
      <c r="F31" s="84">
        <v>0.26003999999999994</v>
      </c>
      <c r="G31" s="84">
        <v>0.40318548387096764</v>
      </c>
      <c r="H31" s="83">
        <v>0.64304441322301775</v>
      </c>
      <c r="I31" s="90"/>
      <c r="J31" s="83">
        <v>0.95572023780893522</v>
      </c>
      <c r="K31" s="83">
        <v>0.67642421166255218</v>
      </c>
      <c r="N31" s="16"/>
      <c r="P31" s="16"/>
      <c r="Q31" s="16"/>
      <c r="R31" s="16"/>
      <c r="T31" s="16"/>
      <c r="U31" s="16"/>
      <c r="W31" s="16"/>
      <c r="X31" s="16"/>
      <c r="Z31" s="16"/>
    </row>
    <row r="32" spans="1:56">
      <c r="A32" s="9" t="s">
        <v>55</v>
      </c>
      <c r="B32" s="16">
        <v>0.94115999999999989</v>
      </c>
      <c r="C32" s="16">
        <v>0.41516129032258053</v>
      </c>
      <c r="D32" s="16">
        <v>1.6433999999999997</v>
      </c>
      <c r="E32" s="83">
        <v>2.1972425476278712</v>
      </c>
      <c r="F32" s="84">
        <v>1.0520399999999996</v>
      </c>
      <c r="G32" s="84">
        <v>0.99133064516128999</v>
      </c>
      <c r="H32" s="83">
        <v>0.87242406470533318</v>
      </c>
      <c r="I32" s="90"/>
      <c r="J32" s="83">
        <v>0.76623170268071938</v>
      </c>
      <c r="K32" s="83">
        <v>0.53822577526285742</v>
      </c>
      <c r="N32" s="16">
        <v>6.3359999999999986E-2</v>
      </c>
      <c r="P32" s="16">
        <v>0.13067999999999999</v>
      </c>
      <c r="Q32" s="16">
        <v>6.7559055118110223E-2</v>
      </c>
      <c r="R32" s="16"/>
      <c r="T32" s="16">
        <v>7.9199999999999982E-3</v>
      </c>
      <c r="U32" s="16"/>
      <c r="W32" s="16"/>
      <c r="X32" s="16"/>
      <c r="Z32" s="16"/>
    </row>
    <row r="33" spans="1:26">
      <c r="A33" s="9" t="s">
        <v>56</v>
      </c>
      <c r="B33" s="16">
        <v>2.7297599999999997</v>
      </c>
      <c r="C33" s="16">
        <v>0.99133064516128999</v>
      </c>
      <c r="D33" s="16">
        <v>5.9069999999999991</v>
      </c>
      <c r="E33" s="83">
        <v>8.2095643824502726</v>
      </c>
      <c r="F33" s="84">
        <v>2.6716799999999994</v>
      </c>
      <c r="G33" s="84">
        <v>3.1602822580645151</v>
      </c>
      <c r="H33" s="83">
        <v>3.2647378476194486</v>
      </c>
      <c r="I33" s="90"/>
      <c r="J33" s="83">
        <v>2.6575762551390771</v>
      </c>
      <c r="K33" s="83">
        <v>2.492684146459498</v>
      </c>
      <c r="N33" s="16"/>
      <c r="P33" s="16">
        <v>1.9799999999999998E-2</v>
      </c>
      <c r="Q33" s="16"/>
      <c r="R33" s="16"/>
      <c r="T33" s="16"/>
      <c r="U33" s="16"/>
      <c r="W33" s="16"/>
      <c r="X33" s="16"/>
      <c r="Z33" s="16"/>
    </row>
    <row r="34" spans="1:26">
      <c r="A34" s="9" t="s">
        <v>57</v>
      </c>
      <c r="B34" s="16">
        <v>0.62039999999999984</v>
      </c>
      <c r="C34" s="16">
        <v>6.5201612903225792E-2</v>
      </c>
      <c r="D34" s="16">
        <v>0.14255999999999999</v>
      </c>
      <c r="E34" s="83">
        <v>8.0518436452409841</v>
      </c>
      <c r="F34" s="84">
        <v>1.2315599999999998</v>
      </c>
      <c r="G34" s="84">
        <v>0.46173387096774182</v>
      </c>
      <c r="H34" s="83">
        <v>5.8662104921765108</v>
      </c>
      <c r="I34" s="90"/>
      <c r="J34" s="83">
        <v>6.8703943884984264</v>
      </c>
      <c r="K34" s="83">
        <v>1.5880871721359797</v>
      </c>
      <c r="N34" s="16"/>
      <c r="P34" s="16">
        <v>0.10559999999999999</v>
      </c>
      <c r="Q34" s="16">
        <v>0.89905511811023608</v>
      </c>
      <c r="R34" s="16">
        <v>1.4282399999999997</v>
      </c>
      <c r="T34" s="16">
        <v>2.3759999999999996E-2</v>
      </c>
      <c r="U34" s="16"/>
      <c r="W34" s="16">
        <v>4.8839999999999995E-2</v>
      </c>
      <c r="X34" s="16"/>
      <c r="Z34" s="16"/>
    </row>
    <row r="35" spans="1:26">
      <c r="A35" s="9" t="s">
        <v>58</v>
      </c>
      <c r="B35" s="16">
        <v>0.69959999999999989</v>
      </c>
      <c r="C35" s="16">
        <v>0.38854838709677408</v>
      </c>
      <c r="D35" s="16">
        <v>1.4018399999999998</v>
      </c>
      <c r="E35" s="83">
        <v>1.7465055690721443</v>
      </c>
      <c r="F35" s="84">
        <v>0.71279999999999988</v>
      </c>
      <c r="G35" s="84">
        <v>0.83564516129032229</v>
      </c>
      <c r="H35" s="83">
        <v>0.77877754271381872</v>
      </c>
      <c r="I35" s="90"/>
      <c r="J35" s="83">
        <v>0.66074363384372348</v>
      </c>
      <c r="K35" s="83">
        <v>0.56544123044659056</v>
      </c>
      <c r="N35" s="16">
        <v>0.15707999999999997</v>
      </c>
      <c r="P35" s="16">
        <v>0.21515999999999993</v>
      </c>
      <c r="Q35" s="16">
        <v>0.14031496062992124</v>
      </c>
      <c r="R35" s="16">
        <v>8.0519999999999994E-2</v>
      </c>
      <c r="T35" s="16">
        <v>0.11087999999999998</v>
      </c>
      <c r="U35" s="16">
        <v>8.4479999999999986E-2</v>
      </c>
      <c r="W35" s="16">
        <v>2.3759999999999996E-2</v>
      </c>
      <c r="X35" s="16">
        <v>1.8479999999999996E-2</v>
      </c>
      <c r="Z35" s="16">
        <v>1.5839999999999996E-2</v>
      </c>
    </row>
    <row r="36" spans="1:26">
      <c r="A36" s="9" t="s">
        <v>59</v>
      </c>
      <c r="B36" s="16">
        <v>422.41847999999987</v>
      </c>
      <c r="C36" s="16">
        <v>340.53604838709668</v>
      </c>
      <c r="D36" s="16">
        <v>463.81235999999996</v>
      </c>
      <c r="E36" s="83">
        <v>496.83872827588243</v>
      </c>
      <c r="F36" s="84">
        <v>339.20963999999998</v>
      </c>
      <c r="G36" s="84">
        <v>299.39915322580634</v>
      </c>
      <c r="H36" s="83">
        <v>168.07543737816758</v>
      </c>
      <c r="I36" s="90"/>
      <c r="J36" s="83">
        <v>292.09778494739328</v>
      </c>
      <c r="K36" s="83">
        <v>250.36785373862372</v>
      </c>
      <c r="N36" s="16">
        <v>25.849559999999993</v>
      </c>
      <c r="P36" s="16">
        <v>28.422239999999995</v>
      </c>
      <c r="Q36" s="16">
        <v>23.7755905511811</v>
      </c>
      <c r="R36" s="16">
        <v>12.602039999999997</v>
      </c>
      <c r="T36" s="16">
        <v>19.782839999999997</v>
      </c>
      <c r="U36" s="16">
        <v>13.116839999999998</v>
      </c>
      <c r="W36" s="16">
        <v>4.2437999999999994</v>
      </c>
      <c r="X36" s="16">
        <v>1.0929599999999997</v>
      </c>
      <c r="Z36" s="16">
        <v>3.3857999999999993</v>
      </c>
    </row>
    <row r="37" spans="1:26">
      <c r="A37" s="9" t="s">
        <v>60</v>
      </c>
      <c r="B37" s="16">
        <v>4.6331999999999987</v>
      </c>
      <c r="C37" s="16">
        <v>2.8289516129032251</v>
      </c>
      <c r="D37" s="16">
        <v>8.7014399999999981</v>
      </c>
      <c r="E37" s="83">
        <v>9.7842172088060533</v>
      </c>
      <c r="F37" s="84">
        <v>4.495919999999999</v>
      </c>
      <c r="G37" s="84">
        <v>5.3212499999999983</v>
      </c>
      <c r="H37" s="83">
        <v>4.6000302162384168</v>
      </c>
      <c r="I37" s="90"/>
      <c r="J37" s="83">
        <v>4.0316662438630146</v>
      </c>
      <c r="K37" s="83">
        <v>4.313731175501661</v>
      </c>
      <c r="N37" s="16">
        <v>1.2737999999999998</v>
      </c>
      <c r="P37" s="16">
        <v>1.5496799999999997</v>
      </c>
      <c r="Q37" s="16">
        <v>0.8418897637795274</v>
      </c>
      <c r="R37" s="16">
        <v>0.48047999999999991</v>
      </c>
      <c r="T37" s="16">
        <v>0.78011999999999981</v>
      </c>
      <c r="U37" s="16">
        <v>0.55175999999999981</v>
      </c>
      <c r="W37" s="16">
        <v>0.17687999999999998</v>
      </c>
      <c r="X37" s="16">
        <v>5.5439999999999989E-2</v>
      </c>
      <c r="Z37" s="16">
        <v>2.6399999999999996E-3</v>
      </c>
    </row>
    <row r="38" spans="1:26">
      <c r="A38" s="9" t="s">
        <v>61</v>
      </c>
      <c r="B38" s="16">
        <v>15.490199999999996</v>
      </c>
      <c r="C38" s="16">
        <v>10.532056451612901</v>
      </c>
      <c r="D38" s="16">
        <v>18.831119999999999</v>
      </c>
      <c r="E38" s="83">
        <v>25.72340773121023</v>
      </c>
      <c r="F38" s="84">
        <v>16.824719999999996</v>
      </c>
      <c r="G38" s="84">
        <v>18.513266129032253</v>
      </c>
      <c r="H38" s="83">
        <v>20.698533861274363</v>
      </c>
      <c r="I38" s="90"/>
      <c r="J38" s="83">
        <v>16.658266913924425</v>
      </c>
      <c r="K38" s="83">
        <v>16.074450143720529</v>
      </c>
      <c r="N38" s="16">
        <v>4.5421199999999997</v>
      </c>
      <c r="P38" s="16">
        <v>4.8879599999999996</v>
      </c>
      <c r="Q38" s="16">
        <v>2.7998031496062987</v>
      </c>
      <c r="R38" s="16">
        <v>1.9456799999999996</v>
      </c>
      <c r="T38" s="16">
        <v>6.0719999999999992</v>
      </c>
      <c r="U38" s="16">
        <v>1.3661999999999996</v>
      </c>
      <c r="W38" s="16">
        <v>1.0744799999999999</v>
      </c>
      <c r="X38" s="16">
        <v>0.62039999999999984</v>
      </c>
      <c r="Z38" s="16">
        <v>0.86195999999999984</v>
      </c>
    </row>
    <row r="39" spans="1:26">
      <c r="A39" s="9" t="s">
        <v>62</v>
      </c>
      <c r="B39" s="16">
        <v>0.65603999999999985</v>
      </c>
      <c r="C39" s="16">
        <v>0.43512096774193537</v>
      </c>
      <c r="D39" s="16">
        <v>0.85931999999999986</v>
      </c>
      <c r="E39" s="83">
        <v>1.074711622439785</v>
      </c>
      <c r="F39" s="84">
        <v>0.66527999999999987</v>
      </c>
      <c r="G39" s="84">
        <v>0.72786290322580627</v>
      </c>
      <c r="H39" s="83">
        <v>0.75513163335712663</v>
      </c>
      <c r="I39" s="90"/>
      <c r="J39" s="83">
        <v>0.59299045614199408</v>
      </c>
      <c r="K39" s="83">
        <v>0.69198526658779425</v>
      </c>
      <c r="N39" s="16">
        <v>6.3359999999999986E-2</v>
      </c>
      <c r="P39" s="16">
        <v>6.7319999999999991E-2</v>
      </c>
      <c r="Q39" s="16"/>
      <c r="R39" s="16"/>
      <c r="T39" s="16">
        <v>7.3919999999999986E-2</v>
      </c>
      <c r="U39" s="16"/>
      <c r="W39" s="16"/>
      <c r="X39" s="16"/>
      <c r="Z39" s="16"/>
    </row>
    <row r="40" spans="1:26">
      <c r="A40" s="9" t="s">
        <v>63</v>
      </c>
      <c r="B40" s="16">
        <v>1.5470399999999997</v>
      </c>
      <c r="C40" s="16">
        <v>0.98467741935483843</v>
      </c>
      <c r="D40" s="16">
        <v>2.7891599999999994</v>
      </c>
      <c r="E40" s="83">
        <v>3.3271815777393305</v>
      </c>
      <c r="F40" s="84">
        <v>1.7252399999999999</v>
      </c>
      <c r="G40" s="84">
        <v>1.8855241935483866</v>
      </c>
      <c r="H40" s="83">
        <v>1.9088794318363351</v>
      </c>
      <c r="I40" s="90"/>
      <c r="J40" s="83">
        <v>1.852102633789283</v>
      </c>
      <c r="K40" s="83">
        <v>1.886064139822355</v>
      </c>
      <c r="N40" s="16">
        <v>0.3973199999999999</v>
      </c>
      <c r="P40" s="16">
        <v>0.49367999999999995</v>
      </c>
      <c r="Q40" s="16">
        <v>0.32999999999999996</v>
      </c>
      <c r="R40" s="16">
        <v>8.4479999999999986E-2</v>
      </c>
      <c r="T40" s="16">
        <v>0.23231999999999997</v>
      </c>
      <c r="U40" s="16">
        <v>7.9199999999999993E-2</v>
      </c>
      <c r="W40" s="16"/>
      <c r="X40" s="16"/>
      <c r="Z40" s="16"/>
    </row>
    <row r="41" spans="1:26">
      <c r="A41" s="9" t="s">
        <v>64</v>
      </c>
      <c r="B41" s="16">
        <v>0.61115999999999993</v>
      </c>
      <c r="C41" s="16">
        <v>0.41915322580645153</v>
      </c>
      <c r="D41" s="16">
        <v>0.99131999999999987</v>
      </c>
      <c r="E41" s="83">
        <v>1.0804107824141651</v>
      </c>
      <c r="F41" s="84">
        <v>0.62435999999999992</v>
      </c>
      <c r="G41" s="84">
        <v>0.73451612903225783</v>
      </c>
      <c r="H41" s="83">
        <v>0.71586285351110379</v>
      </c>
      <c r="I41" s="90"/>
      <c r="J41" s="83">
        <v>0.71477977346472177</v>
      </c>
      <c r="K41" s="83">
        <v>0.73271171543830615</v>
      </c>
      <c r="N41" s="16">
        <v>0.16367999999999996</v>
      </c>
      <c r="P41" s="16">
        <v>0.20723999999999995</v>
      </c>
      <c r="Q41" s="16">
        <v>0.12602362204724407</v>
      </c>
      <c r="R41" s="16">
        <v>3.5639999999999998E-2</v>
      </c>
      <c r="T41" s="16">
        <v>9.7679999999999989E-2</v>
      </c>
      <c r="U41" s="16">
        <v>4.6199999999999991E-2</v>
      </c>
      <c r="W41" s="16">
        <v>1.3199999999999998E-3</v>
      </c>
      <c r="X41" s="16"/>
      <c r="Z41" s="16"/>
    </row>
    <row r="42" spans="1:26">
      <c r="A42" s="9" t="s">
        <v>65</v>
      </c>
      <c r="B42" s="16">
        <v>2.0855999999999995</v>
      </c>
      <c r="C42" s="16">
        <v>1.4477419354838705</v>
      </c>
      <c r="D42" s="16">
        <v>3.2326799999999993</v>
      </c>
      <c r="E42" s="83">
        <v>3.4972903863041918</v>
      </c>
      <c r="F42" s="84">
        <v>2.2109999999999999</v>
      </c>
      <c r="G42" s="84">
        <v>2.5455241935483865</v>
      </c>
      <c r="H42" s="83">
        <v>2.4530229987591174</v>
      </c>
      <c r="I42" s="90"/>
      <c r="J42" s="83">
        <v>2.5026315594578961</v>
      </c>
      <c r="K42" s="83">
        <v>2.7991148871952536</v>
      </c>
      <c r="N42" s="16">
        <v>0.67187999999999992</v>
      </c>
      <c r="P42" s="16">
        <v>0.96095999999999981</v>
      </c>
      <c r="Q42" s="16">
        <v>0.54307086614173217</v>
      </c>
      <c r="R42" s="16">
        <v>0.16895999999999997</v>
      </c>
      <c r="T42" s="16">
        <v>0.42899999999999994</v>
      </c>
      <c r="U42" s="16">
        <v>0.2758799999999999</v>
      </c>
      <c r="W42" s="16">
        <v>0.11483999999999997</v>
      </c>
      <c r="X42" s="16">
        <v>1.9799999999999998E-2</v>
      </c>
      <c r="Z42" s="16">
        <v>3.0359999999999995E-2</v>
      </c>
    </row>
    <row r="43" spans="1:26">
      <c r="A43" s="9" t="s">
        <v>66</v>
      </c>
      <c r="B43" s="16">
        <v>0.34715999999999991</v>
      </c>
      <c r="C43" s="16">
        <v>0.23818548387096766</v>
      </c>
      <c r="D43" s="16">
        <v>0.52007999999999988</v>
      </c>
      <c r="E43" s="83">
        <v>0.53739604120436979</v>
      </c>
      <c r="F43" s="84">
        <v>0.36563999999999991</v>
      </c>
      <c r="G43" s="84">
        <v>0.40717741935483859</v>
      </c>
      <c r="H43" s="83">
        <v>0.40076213388172094</v>
      </c>
      <c r="I43" s="90"/>
      <c r="J43" s="83">
        <v>0.40542103343390123</v>
      </c>
      <c r="K43" s="83">
        <v>0.42855963565945271</v>
      </c>
      <c r="N43" s="16">
        <v>0.11747999999999997</v>
      </c>
      <c r="P43" s="16">
        <v>0.15575999999999995</v>
      </c>
      <c r="Q43" s="16">
        <v>8.7047244094488177E-2</v>
      </c>
      <c r="R43" s="16">
        <v>3.4319999999999989E-2</v>
      </c>
      <c r="T43" s="16">
        <v>6.3359999999999986E-2</v>
      </c>
      <c r="U43" s="16">
        <v>3.4319999999999989E-2</v>
      </c>
      <c r="W43" s="16">
        <v>1.1879999999999998E-2</v>
      </c>
      <c r="X43" s="16"/>
      <c r="Z43" s="16">
        <v>0</v>
      </c>
    </row>
    <row r="44" spans="1:26">
      <c r="A44" s="9" t="s">
        <v>67</v>
      </c>
      <c r="B44" s="16">
        <v>2.2453199999999995</v>
      </c>
      <c r="C44" s="16">
        <v>1.6726209677419352</v>
      </c>
      <c r="D44" s="16">
        <v>3.3409199999999992</v>
      </c>
      <c r="E44" s="83">
        <v>3.6607252970396371</v>
      </c>
      <c r="F44" s="84">
        <v>2.4789599999999994</v>
      </c>
      <c r="G44" s="84">
        <v>2.7411290322580637</v>
      </c>
      <c r="H44" s="83">
        <v>2.8194977371223895</v>
      </c>
      <c r="I44" s="90"/>
      <c r="J44" s="83">
        <v>2.6448080716974185</v>
      </c>
      <c r="K44" s="83">
        <v>2.9623244306461234</v>
      </c>
      <c r="N44" s="16">
        <v>0.76295999999999986</v>
      </c>
      <c r="P44" s="16">
        <v>1.0361999999999998</v>
      </c>
      <c r="Q44" s="16">
        <v>0.63271653543307083</v>
      </c>
      <c r="R44" s="16">
        <v>0.22175999999999996</v>
      </c>
      <c r="T44" s="16">
        <v>0.45143999999999995</v>
      </c>
      <c r="U44" s="16">
        <v>0.27851999999999993</v>
      </c>
      <c r="W44" s="16">
        <v>9.5039999999999986E-2</v>
      </c>
      <c r="X44" s="16">
        <v>2.2439999999999995E-2</v>
      </c>
      <c r="Z44" s="16">
        <v>3.4319999999999989E-2</v>
      </c>
    </row>
    <row r="45" spans="1:26">
      <c r="A45" s="9" t="s">
        <v>68</v>
      </c>
      <c r="B45" s="16">
        <v>11.307119999999998</v>
      </c>
      <c r="C45" s="16">
        <v>6.5986693548387079</v>
      </c>
      <c r="D45" s="16">
        <v>15.083639999999997</v>
      </c>
      <c r="E45" s="83">
        <v>16.917961600373374</v>
      </c>
      <c r="F45" s="84">
        <v>10.841159999999999</v>
      </c>
      <c r="G45" s="84">
        <v>12.273870967741932</v>
      </c>
      <c r="H45" s="83">
        <v>11.245043121568253</v>
      </c>
      <c r="I45" s="90"/>
      <c r="J45" s="83">
        <v>11.752278379837309</v>
      </c>
      <c r="K45" s="83">
        <v>13.511466494384136</v>
      </c>
      <c r="N45" s="16">
        <v>2.7508799999999995</v>
      </c>
      <c r="P45" s="16">
        <v>4.0721999999999996</v>
      </c>
      <c r="Q45" s="16">
        <v>2.1540944881889761</v>
      </c>
      <c r="R45" s="16">
        <v>0.53063999999999989</v>
      </c>
      <c r="T45" s="16">
        <v>1.2249599999999996</v>
      </c>
      <c r="U45" s="16">
        <v>0.64943999999999991</v>
      </c>
      <c r="W45" s="16"/>
      <c r="X45" s="16">
        <v>8.7119999999999989E-2</v>
      </c>
      <c r="Z45" s="16"/>
    </row>
    <row r="46" spans="1:26">
      <c r="A46" s="9" t="s">
        <v>69</v>
      </c>
      <c r="B46" s="16">
        <v>0.46463999999999994</v>
      </c>
      <c r="C46" s="16">
        <v>0.32334677419354829</v>
      </c>
      <c r="D46" s="16">
        <v>0.68243999999999994</v>
      </c>
      <c r="E46" s="83">
        <v>0.7724050879055494</v>
      </c>
      <c r="F46" s="84">
        <v>0.49103999999999987</v>
      </c>
      <c r="G46" s="84">
        <v>0.55088709677419345</v>
      </c>
      <c r="H46" s="83">
        <v>0.52196379382947056</v>
      </c>
      <c r="I46" s="90"/>
      <c r="J46" s="83">
        <v>0.50951823491156756</v>
      </c>
      <c r="K46" s="83">
        <v>0.63152818406398392</v>
      </c>
      <c r="N46" s="16">
        <v>0.15047999999999997</v>
      </c>
      <c r="P46" s="16">
        <v>0.21515999999999993</v>
      </c>
      <c r="Q46" s="16">
        <v>0.11303149606299211</v>
      </c>
      <c r="R46" s="16">
        <v>5.0159999999999989E-2</v>
      </c>
      <c r="T46" s="16">
        <v>8.5799999999999974E-2</v>
      </c>
      <c r="U46" s="16">
        <v>4.6199999999999991E-2</v>
      </c>
      <c r="W46" s="16">
        <v>1.7159999999999995E-2</v>
      </c>
      <c r="X46" s="16">
        <v>2.6399999999999996E-3</v>
      </c>
      <c r="Z46" s="16">
        <v>5.2799999999999991E-3</v>
      </c>
    </row>
    <row r="47" spans="1:26">
      <c r="A47" s="9" t="s">
        <v>70</v>
      </c>
      <c r="B47" s="16">
        <v>1.3067999999999997</v>
      </c>
      <c r="C47" s="16">
        <v>0.8928629032258063</v>
      </c>
      <c r="D47" s="16">
        <v>1.8677999999999995</v>
      </c>
      <c r="E47" s="83">
        <v>2.1130746085200118</v>
      </c>
      <c r="F47" s="84">
        <v>1.3727999999999996</v>
      </c>
      <c r="G47" s="84">
        <v>1.5994354838709675</v>
      </c>
      <c r="H47" s="83">
        <v>1.5001192845005344</v>
      </c>
      <c r="I47" s="90"/>
      <c r="J47" s="83">
        <v>1.5421902250549666</v>
      </c>
      <c r="K47" s="83">
        <v>1.8094959812294624</v>
      </c>
      <c r="N47" s="16">
        <v>0.41975999999999997</v>
      </c>
      <c r="P47" s="16">
        <v>0.5781599999999999</v>
      </c>
      <c r="Q47" s="16">
        <v>0.35338582677165348</v>
      </c>
      <c r="R47" s="16">
        <v>0.13463999999999998</v>
      </c>
      <c r="T47" s="16">
        <v>0.23627999999999993</v>
      </c>
      <c r="U47" s="16">
        <v>0.12011999999999998</v>
      </c>
      <c r="W47" s="16">
        <v>6.2039999999999991E-2</v>
      </c>
      <c r="X47" s="16">
        <v>7.9199999999999982E-3</v>
      </c>
      <c r="Z47" s="16">
        <v>1.1879999999999998E-2</v>
      </c>
    </row>
    <row r="48" spans="1:26">
      <c r="A48" s="9" t="s">
        <v>71</v>
      </c>
      <c r="B48" s="16">
        <v>0.16367999999999996</v>
      </c>
      <c r="C48" s="16">
        <v>0.10778225806451609</v>
      </c>
      <c r="D48" s="16">
        <v>0.25343999999999994</v>
      </c>
      <c r="E48" s="83">
        <v>0.28529719658199093</v>
      </c>
      <c r="F48" s="84">
        <v>0.17291999999999996</v>
      </c>
      <c r="G48" s="84">
        <v>0.20358870967741929</v>
      </c>
      <c r="H48" s="83">
        <v>0.19188089339972234</v>
      </c>
      <c r="I48" s="90"/>
      <c r="J48" s="83">
        <v>0.18000293449521163</v>
      </c>
      <c r="K48" s="83">
        <v>0.23314008356178748</v>
      </c>
      <c r="N48" s="16">
        <v>5.2799999999999993E-2</v>
      </c>
      <c r="P48" s="16">
        <v>6.9959999999999981E-2</v>
      </c>
      <c r="Q48" s="16">
        <v>3.3779527559055111E-2</v>
      </c>
      <c r="R48" s="16">
        <v>6.5999999999999991E-3</v>
      </c>
      <c r="T48" s="16">
        <v>2.6399999999999996E-2</v>
      </c>
      <c r="U48" s="16">
        <v>9.2399999999999982E-3</v>
      </c>
      <c r="W48" s="16">
        <v>2.6399999999999996E-3</v>
      </c>
      <c r="X48" s="16"/>
      <c r="Z48" s="16"/>
    </row>
    <row r="49" spans="1:26">
      <c r="A49" s="9" t="s">
        <v>72</v>
      </c>
      <c r="B49" s="16">
        <v>1.1457599999999999</v>
      </c>
      <c r="C49" s="16">
        <v>0.78374999999999984</v>
      </c>
      <c r="D49" s="16">
        <v>1.7041199999999996</v>
      </c>
      <c r="E49" s="83">
        <v>1.8117351858785853</v>
      </c>
      <c r="F49" s="84">
        <v>1.1035199999999996</v>
      </c>
      <c r="G49" s="84">
        <v>1.2800806451612898</v>
      </c>
      <c r="H49" s="83">
        <v>1.1615274610015389</v>
      </c>
      <c r="I49" s="90"/>
      <c r="J49" s="83">
        <v>1.3095526854317152</v>
      </c>
      <c r="K49" s="83">
        <v>1.3727181069484502</v>
      </c>
      <c r="N49" s="16">
        <v>0.35771999999999993</v>
      </c>
      <c r="P49" s="16">
        <v>0.46199999999999997</v>
      </c>
      <c r="Q49" s="16">
        <v>0.25464566929133853</v>
      </c>
      <c r="R49" s="16">
        <v>6.9959999999999981E-2</v>
      </c>
      <c r="T49" s="16">
        <v>0.16499999999999998</v>
      </c>
      <c r="U49" s="16">
        <v>0.12011999999999998</v>
      </c>
      <c r="W49" s="16">
        <v>5.4119999999999994E-2</v>
      </c>
      <c r="X49" s="16">
        <v>1.4519999999999998E-2</v>
      </c>
      <c r="Z49" s="16">
        <v>1.4519999999999998E-2</v>
      </c>
    </row>
    <row r="50" spans="1:26">
      <c r="A50" s="9" t="s">
        <v>73</v>
      </c>
      <c r="B50" s="16">
        <v>0.13727999999999996</v>
      </c>
      <c r="C50" s="16">
        <v>0.10112903225806449</v>
      </c>
      <c r="D50" s="16">
        <v>0.21779999999999997</v>
      </c>
      <c r="E50" s="83">
        <v>0.27714106216082696</v>
      </c>
      <c r="F50" s="84">
        <v>0.14519999999999997</v>
      </c>
      <c r="G50" s="84">
        <v>0.19560483870967738</v>
      </c>
      <c r="H50" s="83">
        <v>0.15407360181735807</v>
      </c>
      <c r="I50" s="90"/>
      <c r="J50" s="83">
        <v>0.13607341069528248</v>
      </c>
      <c r="K50" s="83">
        <v>0.16784473130471755</v>
      </c>
      <c r="N50" s="16">
        <v>4.2239999999999993E-2</v>
      </c>
      <c r="P50" s="16">
        <v>6.7319999999999991E-2</v>
      </c>
      <c r="Q50" s="16">
        <v>2.4685039370078737E-2</v>
      </c>
      <c r="R50" s="16">
        <v>1.1879999999999998E-2</v>
      </c>
      <c r="T50" s="16">
        <v>2.3759999999999996E-2</v>
      </c>
      <c r="U50" s="16">
        <v>1.1879999999999998E-2</v>
      </c>
      <c r="W50" s="16">
        <v>3.9599999999999991E-3</v>
      </c>
      <c r="X50" s="16">
        <v>1.3199999999999998E-3</v>
      </c>
      <c r="Z50" s="16"/>
    </row>
    <row r="51" spans="1:26">
      <c r="A51" s="9" t="s">
        <v>101</v>
      </c>
      <c r="B51" s="16">
        <v>32.590799999999994</v>
      </c>
      <c r="C51" s="16">
        <v>44.792177419354829</v>
      </c>
      <c r="D51" s="16">
        <v>39.321479999999994</v>
      </c>
      <c r="E51" s="83">
        <v>42.109236338939823</v>
      </c>
      <c r="F51" s="84">
        <v>41.42687999999999</v>
      </c>
      <c r="G51" s="84">
        <v>73.523467741935463</v>
      </c>
      <c r="H51" s="83">
        <v>99.597848958820791</v>
      </c>
      <c r="I51" s="90"/>
      <c r="J51" s="83">
        <v>123.89825292331324</v>
      </c>
      <c r="K51" s="83">
        <v>133.29392033232392</v>
      </c>
      <c r="N51" s="16">
        <v>75.529079999999979</v>
      </c>
      <c r="P51" s="16">
        <v>83.878079999999983</v>
      </c>
      <c r="Q51" s="16">
        <v>61.312440944881878</v>
      </c>
      <c r="R51" s="16">
        <v>24.546719999999993</v>
      </c>
      <c r="T51" s="16">
        <v>56.014199999999988</v>
      </c>
      <c r="U51" s="16">
        <v>36.350159999999995</v>
      </c>
      <c r="W51" s="16">
        <v>5.637719999999999</v>
      </c>
      <c r="X51" s="16">
        <v>2.2558799999999994</v>
      </c>
      <c r="Z51" s="16">
        <v>1.8044399999999996</v>
      </c>
    </row>
    <row r="52" spans="1:26">
      <c r="A52" s="9" t="s">
        <v>109</v>
      </c>
      <c r="B52" s="16">
        <v>357.07715999999994</v>
      </c>
      <c r="C52" s="16">
        <v>356.27358870967731</v>
      </c>
      <c r="D52" s="16">
        <v>392.59703999999994</v>
      </c>
      <c r="E52" s="83">
        <v>421.98676910748958</v>
      </c>
      <c r="F52" s="84">
        <v>533.97827999999993</v>
      </c>
      <c r="G52" s="84">
        <v>564.33592741935468</v>
      </c>
      <c r="H52" s="83">
        <v>515.59388854190502</v>
      </c>
      <c r="I52" s="90"/>
      <c r="J52" s="83">
        <v>670.95333364803196</v>
      </c>
      <c r="K52" s="83">
        <v>657.77607175629225</v>
      </c>
      <c r="N52" s="16">
        <v>227.33831999999995</v>
      </c>
      <c r="P52" s="16">
        <v>248.81075999999996</v>
      </c>
      <c r="Q52" s="16">
        <v>168.29999999999998</v>
      </c>
      <c r="R52" s="16">
        <v>63.283439999999992</v>
      </c>
      <c r="T52" s="16">
        <v>117.98819999999996</v>
      </c>
      <c r="U52" s="16">
        <v>108.61619999999998</v>
      </c>
      <c r="W52" s="16">
        <v>39.540599999999991</v>
      </c>
      <c r="X52" s="16">
        <v>36.439919999999994</v>
      </c>
      <c r="Z52" s="16">
        <v>13.417799999999996</v>
      </c>
    </row>
    <row r="53" spans="1:26">
      <c r="A53" s="9" t="s">
        <v>104</v>
      </c>
      <c r="B53" s="16">
        <v>27.997199999999996</v>
      </c>
      <c r="C53" s="16">
        <v>24.747338709677411</v>
      </c>
      <c r="D53" s="16">
        <v>32.520839999999993</v>
      </c>
      <c r="E53" s="83">
        <v>41.475902134236456</v>
      </c>
      <c r="F53" s="84">
        <v>40.721999999999994</v>
      </c>
      <c r="G53" s="84">
        <v>40.290604838709662</v>
      </c>
      <c r="H53" s="83">
        <v>51.032997241805262</v>
      </c>
      <c r="I53" s="90"/>
      <c r="J53" s="83">
        <v>56.177420271845961</v>
      </c>
      <c r="K53" s="83">
        <v>59.695115150582325</v>
      </c>
      <c r="N53" s="16">
        <v>26.929319999999993</v>
      </c>
      <c r="P53" s="16">
        <v>28.133159999999993</v>
      </c>
      <c r="Q53" s="16">
        <v>32.408858267716532</v>
      </c>
      <c r="R53" s="16">
        <v>83.192999999999984</v>
      </c>
      <c r="T53" s="16">
        <v>60.590639999999993</v>
      </c>
      <c r="U53" s="16">
        <v>93.112799999999993</v>
      </c>
      <c r="W53" s="16">
        <v>125.46335999999997</v>
      </c>
      <c r="X53" s="16">
        <v>131.13407999999998</v>
      </c>
      <c r="Z53" s="16">
        <v>108.04463999999999</v>
      </c>
    </row>
    <row r="54" spans="1:26">
      <c r="A54" s="9" t="s">
        <v>102</v>
      </c>
      <c r="B54" s="37">
        <v>27.344999999999999</v>
      </c>
      <c r="C54" s="37">
        <v>87.078999999999994</v>
      </c>
      <c r="D54" s="38">
        <v>67.724000000000004</v>
      </c>
      <c r="E54" s="83">
        <v>94.479462605529207</v>
      </c>
      <c r="F54" s="87">
        <v>23.344999999999999</v>
      </c>
      <c r="G54" s="87">
        <v>45.048999999999999</v>
      </c>
      <c r="H54" s="83">
        <v>171.89089423890817</v>
      </c>
      <c r="I54" s="90"/>
      <c r="J54" s="83">
        <v>85.27437451374297</v>
      </c>
      <c r="K54" s="83">
        <v>103.14422244253659</v>
      </c>
      <c r="N54" s="38">
        <v>2481.0859999999998</v>
      </c>
      <c r="P54" s="38">
        <v>2122.0610000000001</v>
      </c>
      <c r="Q54" s="38">
        <v>3195.4830000000002</v>
      </c>
      <c r="R54" s="38">
        <v>1949.2639999999999</v>
      </c>
      <c r="T54" s="38">
        <v>1580.942</v>
      </c>
      <c r="U54" s="38">
        <v>5438.1419999999998</v>
      </c>
      <c r="W54" s="38">
        <v>5003.1980000000003</v>
      </c>
      <c r="X54" s="38">
        <v>5864.5450000000001</v>
      </c>
      <c r="Z54" s="37">
        <v>5957.72</v>
      </c>
    </row>
    <row r="56" spans="1:26" ht="34">
      <c r="A56" s="40" t="s">
        <v>119</v>
      </c>
      <c r="B56" s="12" t="s">
        <v>112</v>
      </c>
      <c r="C56" s="12" t="s">
        <v>112</v>
      </c>
      <c r="D56" s="12" t="s">
        <v>112</v>
      </c>
      <c r="E56" s="12" t="s">
        <v>112</v>
      </c>
      <c r="F56" s="12" t="s">
        <v>112</v>
      </c>
      <c r="G56" s="12" t="s">
        <v>112</v>
      </c>
      <c r="H56" s="12" t="s">
        <v>112</v>
      </c>
      <c r="J56" s="12" t="s">
        <v>112</v>
      </c>
      <c r="K56" s="12" t="s">
        <v>112</v>
      </c>
      <c r="M56" s="12" t="s">
        <v>112</v>
      </c>
      <c r="N56" s="12" t="s">
        <v>112</v>
      </c>
      <c r="P56" s="12" t="s">
        <v>112</v>
      </c>
      <c r="Q56" s="12" t="s">
        <v>112</v>
      </c>
      <c r="R56" s="12" t="s">
        <v>112</v>
      </c>
      <c r="T56" s="12" t="s">
        <v>112</v>
      </c>
      <c r="U56" s="12" t="s">
        <v>112</v>
      </c>
      <c r="W56" s="12" t="s">
        <v>112</v>
      </c>
      <c r="X56" s="12" t="s">
        <v>112</v>
      </c>
      <c r="Z56" s="12" t="s">
        <v>112</v>
      </c>
    </row>
    <row r="57" spans="1:26">
      <c r="A57" s="40"/>
    </row>
    <row r="58" spans="1:26">
      <c r="A58" s="12" t="s">
        <v>114</v>
      </c>
    </row>
    <row r="60" spans="1:26">
      <c r="C60" s="20"/>
    </row>
    <row r="61" spans="1:26">
      <c r="C61" s="20"/>
    </row>
    <row r="62" spans="1:26">
      <c r="C62" s="20"/>
    </row>
    <row r="64" spans="1:26">
      <c r="C64" s="20"/>
    </row>
    <row r="65" spans="3:3">
      <c r="C65" s="20"/>
    </row>
    <row r="66" spans="3:3">
      <c r="C66" s="20"/>
    </row>
    <row r="67" spans="3:3">
      <c r="C67" s="20"/>
    </row>
  </sheetData>
  <mergeCells count="7">
    <mergeCell ref="A1:Z1"/>
    <mergeCell ref="W2:X2"/>
    <mergeCell ref="B2:H2"/>
    <mergeCell ref="J2:K2"/>
    <mergeCell ref="M2:N2"/>
    <mergeCell ref="T2:U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4D270-0844-F54D-AAAE-9FA5A63DBE6B}">
  <dimension ref="A1:T45"/>
  <sheetViews>
    <sheetView zoomScaleNormal="130" workbookViewId="0">
      <selection activeCell="Q10" sqref="Q10"/>
    </sheetView>
  </sheetViews>
  <sheetFormatPr baseColWidth="10" defaultRowHeight="16"/>
  <cols>
    <col min="1" max="1" width="13.5" style="12" bestFit="1" customWidth="1"/>
    <col min="2" max="2" width="8.33203125" style="30" bestFit="1" customWidth="1"/>
    <col min="3" max="3" width="7.33203125" style="30" bestFit="1" customWidth="1"/>
    <col min="4" max="4" width="11" style="41" bestFit="1" customWidth="1"/>
    <col min="5" max="6" width="10.6640625" style="30" bestFit="1" customWidth="1"/>
    <col min="7" max="7" width="9.1640625" style="30" bestFit="1" customWidth="1"/>
    <col min="8" max="8" width="2.83203125" style="30" customWidth="1"/>
    <col min="9" max="13" width="8.33203125" style="30" customWidth="1"/>
    <col min="14" max="14" width="10.6640625" style="30" bestFit="1" customWidth="1"/>
    <col min="15" max="15" width="2.83203125" style="30" customWidth="1"/>
    <col min="16" max="16" width="8.33203125" style="30" customWidth="1"/>
    <col min="17" max="17" width="11" style="30" bestFit="1" customWidth="1"/>
    <col min="18" max="19" width="10.83203125" style="2"/>
    <col min="20" max="30" width="11" style="2" bestFit="1" customWidth="1"/>
    <col min="31" max="31" width="10.83203125" style="2"/>
    <col min="32" max="32" width="11" style="2" bestFit="1" customWidth="1"/>
    <col min="33" max="16384" width="10.83203125" style="2"/>
  </cols>
  <sheetData>
    <row r="1" spans="1:20">
      <c r="A1" s="169" t="s">
        <v>399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20" s="42" customFormat="1">
      <c r="A2" s="24"/>
      <c r="B2" s="168" t="s">
        <v>16</v>
      </c>
      <c r="C2" s="168"/>
      <c r="D2" s="168"/>
      <c r="E2" s="168"/>
      <c r="F2" s="168"/>
      <c r="G2" s="168"/>
      <c r="H2" s="41"/>
      <c r="I2" s="168" t="s">
        <v>20</v>
      </c>
      <c r="J2" s="168"/>
      <c r="K2" s="168"/>
      <c r="L2" s="168"/>
      <c r="M2" s="168"/>
      <c r="N2" s="168"/>
      <c r="O2" s="41"/>
      <c r="P2" s="168" t="s">
        <v>413</v>
      </c>
      <c r="Q2" s="168"/>
      <c r="R2" s="1"/>
    </row>
    <row r="3" spans="1:20" ht="17" thickBot="1">
      <c r="A3" s="27" t="s">
        <v>29</v>
      </c>
      <c r="B3" s="43" t="s">
        <v>33</v>
      </c>
      <c r="C3" s="43" t="s">
        <v>15</v>
      </c>
      <c r="D3" s="43" t="s">
        <v>22</v>
      </c>
      <c r="E3" s="43" t="s">
        <v>32</v>
      </c>
      <c r="F3" s="44" t="s">
        <v>34</v>
      </c>
      <c r="G3" s="43" t="s">
        <v>18</v>
      </c>
      <c r="H3" s="45"/>
      <c r="I3" s="43" t="s">
        <v>37</v>
      </c>
      <c r="J3" s="43" t="s">
        <v>39</v>
      </c>
      <c r="K3" s="43" t="s">
        <v>36</v>
      </c>
      <c r="L3" s="43" t="s">
        <v>38</v>
      </c>
      <c r="M3" s="43" t="s">
        <v>21</v>
      </c>
      <c r="N3" s="44" t="s">
        <v>35</v>
      </c>
      <c r="O3" s="46"/>
      <c r="P3" s="43" t="s">
        <v>40</v>
      </c>
      <c r="Q3" s="43" t="s">
        <v>23</v>
      </c>
      <c r="R3" s="9"/>
    </row>
    <row r="4" spans="1:20" ht="17" thickTop="1">
      <c r="A4" s="10" t="s">
        <v>41</v>
      </c>
      <c r="B4" s="98">
        <v>5</v>
      </c>
      <c r="C4" s="98">
        <v>9</v>
      </c>
      <c r="D4" s="98">
        <v>7</v>
      </c>
      <c r="E4" s="98">
        <v>9</v>
      </c>
      <c r="F4" s="98">
        <v>9</v>
      </c>
      <c r="G4" s="98">
        <v>9</v>
      </c>
      <c r="H4" s="47"/>
      <c r="I4" s="98">
        <v>8</v>
      </c>
      <c r="J4" s="47">
        <v>8</v>
      </c>
      <c r="K4" s="98">
        <v>6</v>
      </c>
      <c r="L4" s="98">
        <v>7</v>
      </c>
      <c r="M4" s="98">
        <v>8</v>
      </c>
      <c r="N4" s="98">
        <v>8</v>
      </c>
      <c r="O4" s="47"/>
      <c r="P4" s="98">
        <v>6</v>
      </c>
      <c r="Q4" s="98">
        <v>6</v>
      </c>
      <c r="R4" s="42"/>
    </row>
    <row r="5" spans="1:20" ht="18">
      <c r="A5" s="12" t="s">
        <v>121</v>
      </c>
      <c r="B5" s="6">
        <v>-8.6413026090892409E-2</v>
      </c>
      <c r="C5" s="6">
        <v>-1.932580785049234E-2</v>
      </c>
      <c r="D5" s="6">
        <v>-1.575734814331296E-2</v>
      </c>
      <c r="E5" s="6">
        <v>-2.8254394033558031E-3</v>
      </c>
      <c r="F5" s="6">
        <v>4.1123820444521897E-3</v>
      </c>
      <c r="G5" s="6">
        <v>-1.5330584068551371E-2</v>
      </c>
      <c r="H5" s="6"/>
      <c r="I5" s="6">
        <v>-2.3935389100199211E-2</v>
      </c>
      <c r="J5" s="6">
        <v>2.3381096088542771E-2</v>
      </c>
      <c r="K5" s="6">
        <v>-7.388790305891864E-3</v>
      </c>
      <c r="L5" s="6">
        <v>3.2032339913017668E-2</v>
      </c>
      <c r="M5" s="6">
        <v>-2.3794171984350961E-2</v>
      </c>
      <c r="N5" s="6">
        <v>-9.8860000000000003E-2</v>
      </c>
      <c r="O5" s="6"/>
      <c r="P5" s="6">
        <v>6.4918518923059068E-2</v>
      </c>
      <c r="Q5" s="6">
        <v>-7.6689999999999994E-2</v>
      </c>
    </row>
    <row r="6" spans="1:20">
      <c r="A6" s="12" t="s">
        <v>110</v>
      </c>
      <c r="B6" s="6">
        <v>2.3283657839882361E-2</v>
      </c>
      <c r="C6" s="6">
        <v>3.6758933735935043E-2</v>
      </c>
      <c r="D6" s="6">
        <v>4.0420614001690447E-2</v>
      </c>
      <c r="E6" s="6">
        <v>4.3210919590541817E-2</v>
      </c>
      <c r="F6" s="6">
        <v>3.6758933735935043E-2</v>
      </c>
      <c r="G6" s="6">
        <v>4.3210919590541817E-2</v>
      </c>
      <c r="H6" s="6"/>
      <c r="I6" s="6">
        <v>3.2603971906631717E-2</v>
      </c>
      <c r="J6" s="6">
        <v>3.4882401347208103E-2</v>
      </c>
      <c r="K6" s="6">
        <v>4.3659253035898321E-2</v>
      </c>
      <c r="L6" s="6">
        <v>3.541795049946557E-2</v>
      </c>
      <c r="M6" s="6">
        <v>3.060509701203535E-2</v>
      </c>
      <c r="N6" s="6">
        <v>3.0334E-2</v>
      </c>
      <c r="O6" s="6"/>
      <c r="P6" s="6">
        <v>1.7596607055323388E-2</v>
      </c>
      <c r="Q6" s="6">
        <v>3.8254999999999997E-2</v>
      </c>
    </row>
    <row r="7" spans="1:20" ht="18">
      <c r="A7" s="12" t="s">
        <v>122</v>
      </c>
      <c r="B7" s="16">
        <v>-0.128853</v>
      </c>
      <c r="C7" s="16">
        <v>-2.3234999999999999E-2</v>
      </c>
      <c r="D7" s="16">
        <v>-6.4320000000000002E-3</v>
      </c>
      <c r="E7" s="16">
        <v>1.4793000000000001E-2</v>
      </c>
      <c r="F7" s="16">
        <v>3.424E-3</v>
      </c>
      <c r="G7" s="16">
        <v>-2.3150563868382101E-2</v>
      </c>
      <c r="H7" s="15"/>
      <c r="I7" s="16">
        <v>-3.8329928391631067E-2</v>
      </c>
      <c r="J7" s="16">
        <v>2.658503184008176E-2</v>
      </c>
      <c r="K7" s="16">
        <v>-1.721E-2</v>
      </c>
      <c r="L7" s="16">
        <v>4.1407100000000002E-2</v>
      </c>
      <c r="M7" s="16">
        <v>-3.4440100000000001E-2</v>
      </c>
      <c r="N7" s="16">
        <v>-0.13221746806935111</v>
      </c>
      <c r="O7" s="15"/>
      <c r="P7" s="16">
        <v>0.10078031</v>
      </c>
      <c r="Q7" s="16">
        <v>-0.12099500000000001</v>
      </c>
      <c r="R7" s="14"/>
      <c r="S7" s="14"/>
    </row>
    <row r="8" spans="1:20">
      <c r="A8" s="12" t="s">
        <v>110</v>
      </c>
      <c r="B8" s="16">
        <v>4.0424000000000002E-2</v>
      </c>
      <c r="C8" s="16">
        <v>5.3315000000000001E-2</v>
      </c>
      <c r="D8" s="16">
        <v>6.0471999999999998E-2</v>
      </c>
      <c r="E8" s="16">
        <v>6.7022999999999999E-2</v>
      </c>
      <c r="F8" s="16">
        <v>5.3315000000000001E-2</v>
      </c>
      <c r="G8" s="16">
        <v>4.6171003860793869E-2</v>
      </c>
      <c r="H8" s="15"/>
      <c r="I8" s="16">
        <v>4.6171003860793869E-2</v>
      </c>
      <c r="J8" s="16">
        <v>5.5735796098912133E-2</v>
      </c>
      <c r="K8" s="16">
        <v>6.5318000000000001E-2</v>
      </c>
      <c r="L8" s="16">
        <v>5.5836009999999998E-2</v>
      </c>
      <c r="M8" s="16">
        <v>4.3399170000000001E-2</v>
      </c>
      <c r="N8" s="16">
        <v>5.148457188182317E-2</v>
      </c>
      <c r="O8" s="15"/>
      <c r="P8" s="16">
        <v>2.6580590000000001E-2</v>
      </c>
      <c r="Q8" s="16">
        <v>6.6691739999999999E-2</v>
      </c>
      <c r="R8" s="14"/>
      <c r="S8" s="14"/>
    </row>
    <row r="9" spans="1:20">
      <c r="B9" s="86"/>
      <c r="C9" s="86"/>
      <c r="D9" s="86"/>
      <c r="E9" s="2"/>
      <c r="F9" s="86"/>
      <c r="G9" s="86"/>
      <c r="H9" s="86"/>
      <c r="I9" s="86"/>
      <c r="J9" s="86"/>
      <c r="K9" s="74"/>
      <c r="L9" s="86"/>
      <c r="M9" s="86"/>
      <c r="N9" s="86"/>
      <c r="O9" s="86"/>
      <c r="P9" s="86"/>
      <c r="Q9" s="76"/>
      <c r="R9" s="86"/>
      <c r="S9" s="74"/>
      <c r="T9" s="74"/>
    </row>
    <row r="10" spans="1:20">
      <c r="A10" s="39" t="s">
        <v>44</v>
      </c>
      <c r="B10" s="15"/>
      <c r="C10" s="48"/>
      <c r="D10" s="15"/>
      <c r="E10" s="48"/>
      <c r="F10" s="34"/>
      <c r="G10" s="15"/>
      <c r="H10" s="15"/>
      <c r="I10" s="34"/>
      <c r="J10" s="34"/>
      <c r="K10" s="15"/>
      <c r="L10" s="34"/>
      <c r="M10" s="15"/>
      <c r="N10" s="34"/>
      <c r="O10" s="34"/>
      <c r="P10" s="15"/>
      <c r="Q10" s="48"/>
    </row>
    <row r="11" spans="1:20" ht="18">
      <c r="A11" s="20" t="s">
        <v>123</v>
      </c>
      <c r="B11" s="34">
        <v>40.076000000000001</v>
      </c>
      <c r="C11" s="34">
        <v>40.408999999999999</v>
      </c>
      <c r="D11" s="22">
        <v>39.798999999999999</v>
      </c>
      <c r="E11" s="34">
        <v>40.14</v>
      </c>
      <c r="F11" s="22">
        <v>40.231000000000002</v>
      </c>
      <c r="G11" s="34">
        <v>40.116</v>
      </c>
      <c r="H11" s="34"/>
      <c r="I11" s="22">
        <v>40.54</v>
      </c>
      <c r="J11" s="22">
        <v>40.32</v>
      </c>
      <c r="K11" s="22">
        <v>40.066000000000003</v>
      </c>
      <c r="L11" s="22">
        <v>40.149000000000001</v>
      </c>
      <c r="M11" s="22">
        <v>39.701000000000001</v>
      </c>
      <c r="N11" s="22">
        <v>40.002000000000002</v>
      </c>
      <c r="O11" s="22"/>
      <c r="P11" s="22">
        <v>40.17</v>
      </c>
      <c r="Q11" s="22">
        <v>40.194000000000003</v>
      </c>
      <c r="S11" s="86"/>
    </row>
    <row r="12" spans="1:20" ht="18">
      <c r="A12" s="20" t="s">
        <v>124</v>
      </c>
      <c r="B12" s="34">
        <v>0.01</v>
      </c>
      <c r="C12" s="34">
        <v>1.4E-2</v>
      </c>
      <c r="D12" s="22">
        <v>6.0000000000000001E-3</v>
      </c>
      <c r="E12" s="34">
        <v>6.0000000000000001E-3</v>
      </c>
      <c r="F12" s="22">
        <v>1.4999999999999999E-2</v>
      </c>
      <c r="G12" s="34">
        <v>1.6E-2</v>
      </c>
      <c r="H12" s="34"/>
      <c r="I12" s="22">
        <v>7.0000000000000001E-3</v>
      </c>
      <c r="J12" s="22">
        <v>1.2999999999999999E-2</v>
      </c>
      <c r="K12" s="22">
        <v>8.9999999999999993E-3</v>
      </c>
      <c r="L12" s="22">
        <v>1.2E-2</v>
      </c>
      <c r="M12" s="22">
        <v>1.0999999999999999E-2</v>
      </c>
      <c r="N12" s="22">
        <v>0.01</v>
      </c>
      <c r="O12" s="22"/>
      <c r="P12" s="22">
        <v>1.0999999999999999E-2</v>
      </c>
      <c r="Q12" s="22">
        <v>8.0000000000000002E-3</v>
      </c>
      <c r="S12" s="86"/>
    </row>
    <row r="13" spans="1:20" ht="18">
      <c r="A13" s="20" t="s">
        <v>131</v>
      </c>
      <c r="B13" s="34">
        <v>2.4E-2</v>
      </c>
      <c r="C13" s="34">
        <v>2.3E-2</v>
      </c>
      <c r="D13" s="22">
        <v>7.0000000000000001E-3</v>
      </c>
      <c r="E13" s="34">
        <v>1.4999999999999999E-2</v>
      </c>
      <c r="F13" s="22">
        <v>1.7000000000000001E-2</v>
      </c>
      <c r="G13" s="34">
        <v>2.1000000000000001E-2</v>
      </c>
      <c r="H13" s="34"/>
      <c r="I13" s="22">
        <v>0.01</v>
      </c>
      <c r="J13" s="22">
        <v>5.6000000000000001E-2</v>
      </c>
      <c r="K13" s="22">
        <v>1.9E-2</v>
      </c>
      <c r="L13" s="22">
        <v>0.09</v>
      </c>
      <c r="M13" s="22">
        <v>7.8E-2</v>
      </c>
      <c r="N13" s="22">
        <v>0.01</v>
      </c>
      <c r="O13" s="22"/>
      <c r="P13" s="22">
        <v>4.0000000000000001E-3</v>
      </c>
      <c r="Q13" s="22">
        <v>7.6999999999999999E-2</v>
      </c>
    </row>
    <row r="14" spans="1:20" ht="18">
      <c r="A14" s="20" t="s">
        <v>125</v>
      </c>
      <c r="B14" s="34">
        <v>8.9999999999999993E-3</v>
      </c>
      <c r="C14" s="34">
        <v>4.1000000000000002E-2</v>
      </c>
      <c r="D14" s="22">
        <v>6.5000000000000002E-2</v>
      </c>
      <c r="E14" s="34">
        <v>1.4E-2</v>
      </c>
      <c r="F14" s="22">
        <v>7.5999999999999998E-2</v>
      </c>
      <c r="G14" s="34">
        <v>0.219</v>
      </c>
      <c r="H14" s="34"/>
      <c r="I14" s="22">
        <v>2.4E-2</v>
      </c>
      <c r="J14" s="22">
        <v>2.1999999999999999E-2</v>
      </c>
      <c r="K14" s="22">
        <v>5.6000000000000001E-2</v>
      </c>
      <c r="L14" s="22">
        <v>2.5000000000000001E-2</v>
      </c>
      <c r="M14" s="22">
        <v>0.01</v>
      </c>
      <c r="N14" s="22">
        <v>3.2000000000000001E-2</v>
      </c>
      <c r="O14" s="22"/>
      <c r="P14" s="22">
        <v>1.2E-2</v>
      </c>
      <c r="Q14" s="22">
        <v>4.0000000000000001E-3</v>
      </c>
      <c r="S14" s="86"/>
    </row>
    <row r="15" spans="1:20" ht="18">
      <c r="A15" s="12" t="s">
        <v>130</v>
      </c>
      <c r="B15" s="34">
        <v>12.837999999999999</v>
      </c>
      <c r="C15" s="34">
        <v>12.381</v>
      </c>
      <c r="D15" s="22">
        <v>13.702</v>
      </c>
      <c r="E15" s="34">
        <v>13.202999999999999</v>
      </c>
      <c r="F15" s="22">
        <v>14.113</v>
      </c>
      <c r="G15" s="34">
        <v>13.494999999999999</v>
      </c>
      <c r="H15" s="34"/>
      <c r="I15" s="22">
        <v>13.834</v>
      </c>
      <c r="J15" s="22">
        <v>13.622999999999999</v>
      </c>
      <c r="K15" s="22">
        <v>13.972</v>
      </c>
      <c r="L15" s="22">
        <v>13.628</v>
      </c>
      <c r="M15" s="22">
        <v>13.881</v>
      </c>
      <c r="N15" s="22">
        <v>15.006</v>
      </c>
      <c r="O15" s="22"/>
      <c r="P15" s="22">
        <v>12.321999999999999</v>
      </c>
      <c r="Q15" s="22">
        <v>12.214</v>
      </c>
      <c r="R15" s="8"/>
      <c r="S15" s="86"/>
    </row>
    <row r="16" spans="1:20">
      <c r="A16" s="20" t="s">
        <v>4</v>
      </c>
      <c r="B16" s="34">
        <v>0.17699999999999999</v>
      </c>
      <c r="C16" s="34">
        <v>0.14199999999999999</v>
      </c>
      <c r="D16" s="22">
        <v>0.19800000000000001</v>
      </c>
      <c r="E16" s="34">
        <v>0.16900000000000001</v>
      </c>
      <c r="F16" s="22">
        <v>0.20699999999999999</v>
      </c>
      <c r="G16" s="34">
        <v>0.17100000000000001</v>
      </c>
      <c r="H16" s="34"/>
      <c r="I16" s="22">
        <v>0.17399999999999999</v>
      </c>
      <c r="J16" s="22">
        <v>0.20200000000000001</v>
      </c>
      <c r="K16" s="22">
        <v>0.17899999999999999</v>
      </c>
      <c r="L16" s="22">
        <v>0.20499999999999999</v>
      </c>
      <c r="M16" s="22">
        <v>0.19700000000000001</v>
      </c>
      <c r="N16" s="22">
        <v>0.20499999999999999</v>
      </c>
      <c r="O16" s="22"/>
      <c r="P16" s="22">
        <v>0.19</v>
      </c>
      <c r="Q16" s="22">
        <v>0.19400000000000001</v>
      </c>
      <c r="R16" s="8"/>
      <c r="S16" s="86"/>
    </row>
    <row r="17" spans="1:20">
      <c r="A17" s="20" t="s">
        <v>42</v>
      </c>
      <c r="B17" s="34">
        <v>0.20200000000000001</v>
      </c>
      <c r="C17" s="34">
        <v>0.17</v>
      </c>
      <c r="D17" s="22">
        <v>0.19600000000000001</v>
      </c>
      <c r="E17" s="34">
        <v>0.20200000000000001</v>
      </c>
      <c r="F17" s="22">
        <v>0.16400000000000001</v>
      </c>
      <c r="G17" s="34">
        <v>0.19</v>
      </c>
      <c r="H17" s="34"/>
      <c r="I17" s="22">
        <v>0.19800000000000001</v>
      </c>
      <c r="J17" s="22">
        <v>0.191</v>
      </c>
      <c r="K17" s="22">
        <v>0.18</v>
      </c>
      <c r="L17" s="22">
        <v>0.185</v>
      </c>
      <c r="M17" s="22">
        <v>0.154</v>
      </c>
      <c r="N17" s="22">
        <v>0.16300000000000001</v>
      </c>
      <c r="O17" s="22"/>
      <c r="P17" s="22">
        <v>0.155</v>
      </c>
      <c r="Q17" s="22">
        <v>0.186</v>
      </c>
      <c r="S17" s="86"/>
    </row>
    <row r="18" spans="1:20">
      <c r="A18" s="20" t="s">
        <v>1</v>
      </c>
      <c r="B18" s="34">
        <v>46.436</v>
      </c>
      <c r="C18" s="34">
        <v>46.494999999999997</v>
      </c>
      <c r="D18" s="22">
        <v>45.578000000000003</v>
      </c>
      <c r="E18" s="34">
        <v>45.779000000000003</v>
      </c>
      <c r="F18" s="22">
        <v>45.863999999999997</v>
      </c>
      <c r="G18" s="34">
        <v>46.13</v>
      </c>
      <c r="H18" s="34"/>
      <c r="I18" s="22">
        <v>45.313000000000002</v>
      </c>
      <c r="J18" s="22">
        <v>45.506999999999998</v>
      </c>
      <c r="K18" s="22">
        <v>45.481000000000002</v>
      </c>
      <c r="L18" s="22">
        <v>45.395000000000003</v>
      </c>
      <c r="M18" s="22">
        <v>45.511000000000003</v>
      </c>
      <c r="N18" s="22">
        <v>44.384</v>
      </c>
      <c r="O18" s="22"/>
      <c r="P18" s="22">
        <v>46.238</v>
      </c>
      <c r="Q18" s="22">
        <v>46.076999999999998</v>
      </c>
      <c r="S18" s="86"/>
    </row>
    <row r="19" spans="1:20">
      <c r="A19" s="20" t="s">
        <v>2</v>
      </c>
      <c r="B19" s="34">
        <v>6.0999999999999999E-2</v>
      </c>
      <c r="C19" s="34">
        <v>0.2</v>
      </c>
      <c r="D19" s="22">
        <v>5.1999999999999998E-2</v>
      </c>
      <c r="E19" s="34">
        <v>5.1999999999999998E-2</v>
      </c>
      <c r="F19" s="22">
        <v>6.5000000000000002E-2</v>
      </c>
      <c r="G19" s="34">
        <v>6.0999999999999999E-2</v>
      </c>
      <c r="H19" s="34"/>
      <c r="I19" s="22">
        <v>5.7000000000000002E-2</v>
      </c>
      <c r="J19" s="22">
        <v>6.5000000000000002E-2</v>
      </c>
      <c r="K19" s="22">
        <v>6.0999999999999999E-2</v>
      </c>
      <c r="L19" s="22">
        <v>6.3E-2</v>
      </c>
      <c r="M19" s="22">
        <v>5.5E-2</v>
      </c>
      <c r="N19" s="22">
        <v>5.3999999999999999E-2</v>
      </c>
      <c r="O19" s="22"/>
      <c r="P19" s="22">
        <v>4.8000000000000001E-2</v>
      </c>
      <c r="Q19" s="22">
        <v>4.2000000000000003E-2</v>
      </c>
      <c r="S19" s="74"/>
      <c r="T19" s="9"/>
    </row>
    <row r="20" spans="1:20" ht="18">
      <c r="A20" s="20" t="s">
        <v>127</v>
      </c>
      <c r="B20" s="34">
        <v>7.0000000000000001E-3</v>
      </c>
      <c r="C20" s="34">
        <v>2.5999999999999999E-2</v>
      </c>
      <c r="D20" s="22">
        <v>2.5999999999999999E-2</v>
      </c>
      <c r="E20" s="34">
        <v>8.0000000000000002E-3</v>
      </c>
      <c r="F20" s="22">
        <v>0.01</v>
      </c>
      <c r="G20" s="34">
        <v>0.01</v>
      </c>
      <c r="H20" s="34"/>
      <c r="I20" s="22">
        <v>2.7E-2</v>
      </c>
      <c r="J20" s="22">
        <v>0.01</v>
      </c>
      <c r="K20" s="22">
        <v>1.7000000000000001E-2</v>
      </c>
      <c r="L20" s="22">
        <v>3.9E-2</v>
      </c>
      <c r="M20" s="22">
        <v>7.0000000000000001E-3</v>
      </c>
      <c r="N20" s="22">
        <v>4.9000000000000002E-2</v>
      </c>
      <c r="O20" s="22"/>
      <c r="P20" s="22">
        <v>8.0000000000000002E-3</v>
      </c>
      <c r="Q20" s="22">
        <v>2.1000000000000001E-2</v>
      </c>
      <c r="S20" s="86"/>
    </row>
    <row r="21" spans="1:20" ht="18">
      <c r="A21" s="20" t="s">
        <v>128</v>
      </c>
      <c r="B21" s="34">
        <v>3.0000000000000001E-3</v>
      </c>
      <c r="C21" s="34">
        <v>1E-3</v>
      </c>
      <c r="D21" s="22">
        <v>0</v>
      </c>
      <c r="E21" s="34">
        <v>2E-3</v>
      </c>
      <c r="F21" s="22">
        <v>6.0000000000000001E-3</v>
      </c>
      <c r="G21" s="34">
        <v>6.0000000000000001E-3</v>
      </c>
      <c r="H21" s="34"/>
      <c r="I21" s="22">
        <v>2E-3</v>
      </c>
      <c r="J21" s="22">
        <v>2E-3</v>
      </c>
      <c r="K21" s="22">
        <v>4.0000000000000001E-3</v>
      </c>
      <c r="L21" s="22">
        <v>3.0000000000000001E-3</v>
      </c>
      <c r="M21" s="22">
        <v>1E-3</v>
      </c>
      <c r="N21" s="22">
        <v>2E-3</v>
      </c>
      <c r="O21" s="22"/>
      <c r="P21" s="22">
        <v>3.0000000000000001E-3</v>
      </c>
      <c r="Q21" s="22">
        <v>1E-3</v>
      </c>
      <c r="S21" s="86"/>
      <c r="T21" s="9"/>
    </row>
    <row r="22" spans="1:20">
      <c r="A22" s="10"/>
      <c r="B22" s="34"/>
      <c r="C22" s="34"/>
      <c r="D22" s="22"/>
      <c r="E22" s="34"/>
      <c r="F22" s="22"/>
      <c r="G22" s="34"/>
      <c r="H22" s="34"/>
      <c r="I22" s="22"/>
      <c r="J22" s="22"/>
      <c r="K22" s="22"/>
      <c r="L22" s="22"/>
      <c r="M22" s="22"/>
      <c r="N22" s="22"/>
      <c r="O22" s="22"/>
      <c r="P22" s="22"/>
      <c r="Q22" s="22"/>
      <c r="S22" s="86"/>
    </row>
    <row r="23" spans="1:20">
      <c r="A23" s="12" t="s">
        <v>27</v>
      </c>
      <c r="B23" s="34">
        <v>86.64</v>
      </c>
      <c r="C23" s="34">
        <v>87.001999999999995</v>
      </c>
      <c r="D23" s="22">
        <v>85.567999999999998</v>
      </c>
      <c r="E23" s="34">
        <v>86.076999999999998</v>
      </c>
      <c r="F23" s="22">
        <v>85.278999999999996</v>
      </c>
      <c r="G23" s="34">
        <v>85.902000000000001</v>
      </c>
      <c r="H23" s="34"/>
      <c r="I23" s="22">
        <v>85.376999999999995</v>
      </c>
      <c r="J23" s="22">
        <v>85.635999999999996</v>
      </c>
      <c r="K23" s="22">
        <v>85.299000000000007</v>
      </c>
      <c r="L23" s="22">
        <v>85.593000000000004</v>
      </c>
      <c r="M23" s="22">
        <v>85.387</v>
      </c>
      <c r="N23" s="22">
        <v>84.058000000000007</v>
      </c>
      <c r="O23" s="22"/>
      <c r="P23" s="22">
        <v>86.953999999999994</v>
      </c>
      <c r="Q23" s="22">
        <v>87.048000000000002</v>
      </c>
      <c r="S23" s="86"/>
    </row>
    <row r="24" spans="1:20">
      <c r="B24" s="34"/>
      <c r="C24" s="34"/>
      <c r="D24" s="22"/>
      <c r="E24" s="34"/>
      <c r="F24" s="22"/>
      <c r="G24" s="34"/>
      <c r="H24" s="34"/>
      <c r="I24" s="22"/>
      <c r="J24" s="22"/>
      <c r="K24" s="22"/>
      <c r="L24" s="22"/>
      <c r="M24" s="22"/>
      <c r="N24" s="22"/>
      <c r="O24" s="22"/>
      <c r="P24" s="22"/>
      <c r="Q24" s="22"/>
      <c r="S24" s="86"/>
    </row>
    <row r="25" spans="1:20">
      <c r="A25" s="49" t="s">
        <v>43</v>
      </c>
      <c r="B25" s="34"/>
      <c r="C25" s="34"/>
      <c r="D25" s="22"/>
      <c r="E25" s="34"/>
      <c r="F25" s="22"/>
      <c r="G25" s="34"/>
      <c r="H25" s="34"/>
      <c r="I25" s="22"/>
      <c r="J25" s="22"/>
      <c r="K25" s="22"/>
      <c r="L25" s="22"/>
      <c r="M25" s="22"/>
      <c r="N25" s="22"/>
      <c r="O25" s="22"/>
      <c r="P25" s="22"/>
      <c r="Q25" s="22"/>
      <c r="S25" s="76"/>
    </row>
    <row r="26" spans="1:20" ht="18">
      <c r="A26" s="20" t="s">
        <v>123</v>
      </c>
      <c r="B26" s="34">
        <v>0.63300000000000001</v>
      </c>
      <c r="C26" s="34">
        <v>0.51100000000000001</v>
      </c>
      <c r="D26" s="22">
        <v>0.73699999999999999</v>
      </c>
      <c r="E26" s="34">
        <v>0.33200000000000002</v>
      </c>
      <c r="F26" s="22">
        <v>0.377</v>
      </c>
      <c r="G26" s="34">
        <v>0.187</v>
      </c>
      <c r="H26" s="34"/>
      <c r="I26" s="22">
        <v>0.65800000000000003</v>
      </c>
      <c r="J26" s="22">
        <v>0.61099999999999999</v>
      </c>
      <c r="K26" s="22">
        <v>0.27400000000000002</v>
      </c>
      <c r="L26" s="22">
        <v>0.94</v>
      </c>
      <c r="M26" s="22">
        <v>0.42399999999999999</v>
      </c>
      <c r="N26" s="22">
        <v>0.82099999999999995</v>
      </c>
      <c r="O26" s="22"/>
      <c r="P26" s="22">
        <v>0.70399999999999996</v>
      </c>
      <c r="Q26" s="22">
        <v>0.79400000000000004</v>
      </c>
      <c r="S26" s="86"/>
    </row>
    <row r="27" spans="1:20" ht="18">
      <c r="A27" s="20" t="s">
        <v>124</v>
      </c>
      <c r="B27" s="34">
        <v>1.6E-2</v>
      </c>
      <c r="C27" s="34">
        <v>2.3E-2</v>
      </c>
      <c r="D27" s="22">
        <v>8.9999999999999993E-3</v>
      </c>
      <c r="E27" s="34">
        <v>8.0000000000000002E-3</v>
      </c>
      <c r="F27" s="22">
        <v>8.0000000000000002E-3</v>
      </c>
      <c r="G27" s="34">
        <v>4.0000000000000001E-3</v>
      </c>
      <c r="H27" s="34"/>
      <c r="I27" s="22">
        <v>2.1000000000000001E-2</v>
      </c>
      <c r="J27" s="22">
        <v>1.4999999999999999E-2</v>
      </c>
      <c r="K27" s="22">
        <v>0.01</v>
      </c>
      <c r="L27" s="22">
        <v>1.9E-2</v>
      </c>
      <c r="M27" s="22">
        <v>1.2999999999999999E-2</v>
      </c>
      <c r="N27" s="22">
        <v>1.9E-2</v>
      </c>
      <c r="O27" s="22"/>
      <c r="P27" s="22">
        <v>1.6E-2</v>
      </c>
      <c r="Q27" s="22">
        <v>7.0000000000000001E-3</v>
      </c>
      <c r="S27" s="74"/>
    </row>
    <row r="28" spans="1:20" ht="18">
      <c r="A28" s="20" t="s">
        <v>131</v>
      </c>
      <c r="B28" s="34">
        <v>0.05</v>
      </c>
      <c r="C28" s="34">
        <v>2.5999999999999999E-2</v>
      </c>
      <c r="D28" s="22">
        <v>1.6E-2</v>
      </c>
      <c r="E28" s="34">
        <v>0.03</v>
      </c>
      <c r="F28" s="22">
        <v>1.0999999999999999E-2</v>
      </c>
      <c r="G28" s="34">
        <v>2.8000000000000001E-2</v>
      </c>
      <c r="H28" s="34"/>
      <c r="I28" s="22">
        <v>2.1999999999999999E-2</v>
      </c>
      <c r="J28" s="22">
        <v>0.156</v>
      </c>
      <c r="K28" s="22">
        <v>2.7E-2</v>
      </c>
      <c r="L28" s="22">
        <v>0.188</v>
      </c>
      <c r="M28" s="22">
        <v>0.35199999999999998</v>
      </c>
      <c r="N28" s="22">
        <v>1.9E-2</v>
      </c>
      <c r="O28" s="22"/>
      <c r="P28" s="22">
        <v>0.01</v>
      </c>
      <c r="Q28" s="22">
        <v>0.23</v>
      </c>
      <c r="S28" s="74"/>
    </row>
    <row r="29" spans="1:20" ht="18">
      <c r="A29" s="20" t="s">
        <v>125</v>
      </c>
      <c r="B29" s="34">
        <v>0.01</v>
      </c>
      <c r="C29" s="34">
        <v>4.2999999999999997E-2</v>
      </c>
      <c r="D29" s="22">
        <v>1.9E-2</v>
      </c>
      <c r="E29" s="34">
        <v>1.4E-2</v>
      </c>
      <c r="F29" s="22">
        <v>0.26400000000000001</v>
      </c>
      <c r="G29" s="34">
        <v>0.64800000000000002</v>
      </c>
      <c r="H29" s="34"/>
      <c r="I29" s="22">
        <v>0.04</v>
      </c>
      <c r="J29" s="22">
        <v>3.5999999999999997E-2</v>
      </c>
      <c r="K29" s="22">
        <v>0.317</v>
      </c>
      <c r="L29" s="22">
        <v>3.9E-2</v>
      </c>
      <c r="M29" s="22">
        <v>1.4E-2</v>
      </c>
      <c r="N29" s="22">
        <v>1.4999999999999999E-2</v>
      </c>
      <c r="O29" s="22"/>
      <c r="P29" s="22">
        <v>1.0999999999999999E-2</v>
      </c>
      <c r="Q29" s="22">
        <v>2E-3</v>
      </c>
    </row>
    <row r="30" spans="1:20" ht="18">
      <c r="A30" s="12" t="s">
        <v>130</v>
      </c>
      <c r="B30" s="34">
        <v>0.82099999999999995</v>
      </c>
      <c r="C30" s="34">
        <v>0.67300000000000004</v>
      </c>
      <c r="D30" s="22">
        <v>0.23799999999999999</v>
      </c>
      <c r="E30" s="34">
        <v>0.66200000000000003</v>
      </c>
      <c r="F30" s="22">
        <v>0.16600000000000001</v>
      </c>
      <c r="G30" s="34">
        <v>0.13600000000000001</v>
      </c>
      <c r="H30" s="34"/>
      <c r="I30" s="22">
        <v>0.30199999999999999</v>
      </c>
      <c r="J30" s="22">
        <v>0.42399999999999999</v>
      </c>
      <c r="K30" s="22">
        <v>0.20599999999999999</v>
      </c>
      <c r="L30" s="22">
        <v>0.34799999999999998</v>
      </c>
      <c r="M30" s="22">
        <v>0.51400000000000001</v>
      </c>
      <c r="N30" s="22">
        <v>0.64700000000000002</v>
      </c>
      <c r="O30" s="22"/>
      <c r="P30" s="22">
        <v>0.20699999999999999</v>
      </c>
      <c r="Q30" s="22">
        <v>0.32100000000000001</v>
      </c>
    </row>
    <row r="31" spans="1:20">
      <c r="A31" s="20" t="s">
        <v>4</v>
      </c>
      <c r="B31" s="34">
        <v>3.7999999999999999E-2</v>
      </c>
      <c r="C31" s="34">
        <v>4.4999999999999998E-2</v>
      </c>
      <c r="D31" s="22">
        <v>2.5000000000000001E-2</v>
      </c>
      <c r="E31" s="34">
        <v>3.5999999999999997E-2</v>
      </c>
      <c r="F31" s="22">
        <v>2.7E-2</v>
      </c>
      <c r="G31" s="34">
        <v>2.3E-2</v>
      </c>
      <c r="H31" s="34"/>
      <c r="I31" s="22">
        <v>5.0999999999999997E-2</v>
      </c>
      <c r="J31" s="22">
        <v>3.9E-2</v>
      </c>
      <c r="K31" s="22">
        <v>3.1E-2</v>
      </c>
      <c r="L31" s="22">
        <v>2.8000000000000001E-2</v>
      </c>
      <c r="M31" s="22">
        <v>3.1E-2</v>
      </c>
      <c r="N31" s="22">
        <v>3.3000000000000002E-2</v>
      </c>
      <c r="O31" s="22"/>
      <c r="P31" s="22">
        <v>2.5000000000000001E-2</v>
      </c>
      <c r="Q31" s="22">
        <v>2.5999999999999999E-2</v>
      </c>
    </row>
    <row r="32" spans="1:20">
      <c r="A32" s="20" t="s">
        <v>42</v>
      </c>
      <c r="B32" s="34">
        <v>2.3E-2</v>
      </c>
      <c r="C32" s="34">
        <v>5.0999999999999997E-2</v>
      </c>
      <c r="D32" s="22">
        <v>3.3000000000000002E-2</v>
      </c>
      <c r="E32" s="34">
        <v>0.04</v>
      </c>
      <c r="F32" s="22">
        <v>3.3000000000000002E-2</v>
      </c>
      <c r="G32" s="34">
        <v>3.4000000000000002E-2</v>
      </c>
      <c r="H32" s="34"/>
      <c r="I32" s="22">
        <v>7.5999999999999998E-2</v>
      </c>
      <c r="J32" s="22">
        <v>4.5999999999999999E-2</v>
      </c>
      <c r="K32" s="22">
        <v>4.2000000000000003E-2</v>
      </c>
      <c r="L32" s="22">
        <v>3.6999999999999998E-2</v>
      </c>
      <c r="M32" s="22">
        <v>3.5000000000000003E-2</v>
      </c>
      <c r="N32" s="22">
        <v>3.4000000000000002E-2</v>
      </c>
      <c r="O32" s="22"/>
      <c r="P32" s="22">
        <v>2.1999999999999999E-2</v>
      </c>
      <c r="Q32" s="22">
        <v>3.9E-2</v>
      </c>
    </row>
    <row r="33" spans="1:18">
      <c r="A33" s="20" t="s">
        <v>1</v>
      </c>
      <c r="B33" s="34">
        <v>0.76700000000000002</v>
      </c>
      <c r="C33" s="34">
        <v>0.94199999999999995</v>
      </c>
      <c r="D33" s="22">
        <v>0.505</v>
      </c>
      <c r="E33" s="34">
        <v>0.78100000000000003</v>
      </c>
      <c r="F33" s="22">
        <v>0.20499999999999999</v>
      </c>
      <c r="G33" s="34">
        <v>0.317</v>
      </c>
      <c r="H33" s="34"/>
      <c r="I33" s="22">
        <v>0.55500000000000005</v>
      </c>
      <c r="J33" s="22">
        <v>0.84399999999999997</v>
      </c>
      <c r="K33" s="22">
        <v>0.57899999999999996</v>
      </c>
      <c r="L33" s="22">
        <v>0.89300000000000002</v>
      </c>
      <c r="M33" s="22">
        <v>1.0880000000000001</v>
      </c>
      <c r="N33" s="22">
        <v>0.55000000000000004</v>
      </c>
      <c r="O33" s="22"/>
      <c r="P33" s="22">
        <v>0.86599999999999999</v>
      </c>
      <c r="Q33" s="22">
        <v>0.71899999999999997</v>
      </c>
    </row>
    <row r="34" spans="1:18">
      <c r="A34" s="20" t="s">
        <v>2</v>
      </c>
      <c r="B34" s="34">
        <v>8.0000000000000002E-3</v>
      </c>
      <c r="C34" s="34">
        <v>4.9000000000000002E-2</v>
      </c>
      <c r="D34" s="22">
        <v>2E-3</v>
      </c>
      <c r="E34" s="34">
        <v>8.9999999999999993E-3</v>
      </c>
      <c r="F34" s="22">
        <v>2.9000000000000001E-2</v>
      </c>
      <c r="G34" s="34">
        <v>4.2000000000000003E-2</v>
      </c>
      <c r="H34" s="34"/>
      <c r="I34" s="22">
        <v>3.5999999999999997E-2</v>
      </c>
      <c r="J34" s="22">
        <v>6.0000000000000001E-3</v>
      </c>
      <c r="K34" s="22">
        <v>3.5000000000000003E-2</v>
      </c>
      <c r="L34" s="22">
        <v>3.0000000000000001E-3</v>
      </c>
      <c r="M34" s="22">
        <v>8.9999999999999993E-3</v>
      </c>
      <c r="N34" s="22">
        <v>2E-3</v>
      </c>
      <c r="O34" s="22"/>
      <c r="P34" s="22">
        <v>8.0000000000000002E-3</v>
      </c>
      <c r="Q34" s="22">
        <v>6.0000000000000001E-3</v>
      </c>
    </row>
    <row r="35" spans="1:18" ht="18">
      <c r="A35" s="20" t="s">
        <v>127</v>
      </c>
      <c r="B35" s="34">
        <v>0.01</v>
      </c>
      <c r="C35" s="34">
        <v>0.04</v>
      </c>
      <c r="D35" s="22">
        <v>5.3999999999999999E-2</v>
      </c>
      <c r="E35" s="34">
        <v>1.6E-2</v>
      </c>
      <c r="F35" s="22">
        <v>4.0000000000000001E-3</v>
      </c>
      <c r="G35" s="34">
        <v>3.0000000000000001E-3</v>
      </c>
      <c r="H35" s="34"/>
      <c r="I35" s="22">
        <v>4.5999999999999999E-2</v>
      </c>
      <c r="J35" s="22">
        <v>2.4E-2</v>
      </c>
      <c r="K35" s="22">
        <v>4.8000000000000001E-2</v>
      </c>
      <c r="L35" s="22">
        <v>5.7000000000000002E-2</v>
      </c>
      <c r="M35" s="22">
        <v>0.01</v>
      </c>
      <c r="N35" s="22">
        <v>2.8000000000000001E-2</v>
      </c>
      <c r="O35" s="22"/>
      <c r="P35" s="22">
        <v>2.8000000000000001E-2</v>
      </c>
      <c r="Q35" s="22">
        <v>1.9E-2</v>
      </c>
    </row>
    <row r="36" spans="1:18" ht="18">
      <c r="A36" s="20" t="s">
        <v>128</v>
      </c>
      <c r="B36" s="34">
        <v>7.0000000000000001E-3</v>
      </c>
      <c r="C36" s="34">
        <v>5.0000000000000001E-3</v>
      </c>
      <c r="D36" s="22">
        <v>0</v>
      </c>
      <c r="E36" s="34">
        <v>6.0000000000000001E-3</v>
      </c>
      <c r="F36" s="22">
        <v>2E-3</v>
      </c>
      <c r="G36" s="34">
        <v>0</v>
      </c>
      <c r="H36" s="34"/>
      <c r="I36" s="22">
        <v>5.0000000000000001E-3</v>
      </c>
      <c r="J36" s="22">
        <v>6.0000000000000001E-3</v>
      </c>
      <c r="K36" s="22">
        <v>6.0000000000000001E-3</v>
      </c>
      <c r="L36" s="22">
        <v>7.0000000000000001E-3</v>
      </c>
      <c r="M36" s="22">
        <v>4.0000000000000001E-3</v>
      </c>
      <c r="N36" s="22">
        <v>4.0000000000000001E-3</v>
      </c>
      <c r="O36" s="22"/>
      <c r="P36" s="22">
        <v>8.0000000000000002E-3</v>
      </c>
      <c r="Q36" s="22">
        <v>0</v>
      </c>
    </row>
    <row r="37" spans="1:18">
      <c r="B37" s="34"/>
      <c r="C37" s="34"/>
      <c r="D37" s="22"/>
      <c r="E37" s="34"/>
      <c r="F37" s="22"/>
      <c r="G37" s="34"/>
      <c r="H37" s="34"/>
      <c r="I37" s="22"/>
      <c r="J37" s="22"/>
      <c r="K37" s="22"/>
      <c r="L37" s="22"/>
      <c r="M37" s="22"/>
      <c r="N37" s="22"/>
      <c r="O37" s="22"/>
      <c r="P37" s="22"/>
      <c r="Q37" s="22"/>
    </row>
    <row r="38" spans="1:18">
      <c r="A38" s="12" t="s">
        <v>27</v>
      </c>
      <c r="B38" s="34">
        <v>0.86699999999999999</v>
      </c>
      <c r="C38" s="34">
        <v>0.76100000000000001</v>
      </c>
      <c r="D38" s="22">
        <v>0.20499999999999999</v>
      </c>
      <c r="E38" s="34">
        <v>0.74199999999999999</v>
      </c>
      <c r="F38" s="22">
        <v>0.153</v>
      </c>
      <c r="G38" s="34">
        <v>0.11600000000000001</v>
      </c>
      <c r="H38" s="34"/>
      <c r="I38" s="22">
        <v>0.38100000000000001</v>
      </c>
      <c r="J38" s="22">
        <v>0.36499999999999999</v>
      </c>
      <c r="K38" s="22">
        <v>0.26100000000000001</v>
      </c>
      <c r="L38" s="22">
        <v>0.36299999999999999</v>
      </c>
      <c r="M38" s="22">
        <v>0.72299999999999998</v>
      </c>
      <c r="N38" s="22">
        <v>0.64600000000000002</v>
      </c>
      <c r="O38" s="22"/>
      <c r="P38" s="22">
        <v>0.55200000000000005</v>
      </c>
      <c r="Q38" s="22">
        <v>0.42</v>
      </c>
    </row>
    <row r="39" spans="1:18" ht="34">
      <c r="A39" s="40" t="s">
        <v>118</v>
      </c>
      <c r="B39" s="15" t="s">
        <v>113</v>
      </c>
      <c r="C39" s="15" t="s">
        <v>113</v>
      </c>
      <c r="D39" s="15" t="s">
        <v>113</v>
      </c>
      <c r="E39" s="15" t="s">
        <v>113</v>
      </c>
      <c r="F39" s="15" t="s">
        <v>113</v>
      </c>
      <c r="G39" s="15" t="s">
        <v>113</v>
      </c>
      <c r="H39" s="15"/>
      <c r="I39" s="15" t="s">
        <v>113</v>
      </c>
      <c r="J39" s="15" t="s">
        <v>113</v>
      </c>
      <c r="K39" s="15" t="s">
        <v>113</v>
      </c>
      <c r="L39" s="15" t="s">
        <v>113</v>
      </c>
      <c r="M39" s="15" t="s">
        <v>113</v>
      </c>
      <c r="N39" s="15" t="s">
        <v>113</v>
      </c>
      <c r="O39" s="15"/>
      <c r="P39" s="15" t="s">
        <v>113</v>
      </c>
      <c r="Q39" s="15" t="s">
        <v>113</v>
      </c>
      <c r="R39" s="14"/>
    </row>
    <row r="40" spans="1:18">
      <c r="A40" s="40"/>
      <c r="D40" s="30"/>
    </row>
    <row r="41" spans="1:18" ht="18">
      <c r="A41" s="12" t="s">
        <v>174</v>
      </c>
      <c r="B41" s="97">
        <v>64.806508105112542</v>
      </c>
      <c r="C41" s="97">
        <v>31.760458176402079</v>
      </c>
      <c r="D41" s="97">
        <v>72.648439452753237</v>
      </c>
      <c r="E41" s="97">
        <v>59.208940996709309</v>
      </c>
      <c r="F41" s="97">
        <v>90.250861517114288</v>
      </c>
      <c r="G41" s="97">
        <v>41.286670544980545</v>
      </c>
      <c r="H41" s="97"/>
      <c r="I41" s="97">
        <v>79.255598193624706</v>
      </c>
      <c r="J41" s="97">
        <v>83.627758074575624</v>
      </c>
      <c r="K41" s="97">
        <v>80.066920464630471</v>
      </c>
      <c r="L41" s="97">
        <v>70.906532159514697</v>
      </c>
      <c r="M41" s="97">
        <v>59.298055182561086</v>
      </c>
      <c r="N41" s="97">
        <v>71.641438191966358</v>
      </c>
      <c r="O41" s="97"/>
      <c r="P41" s="97">
        <v>91.225054125806651</v>
      </c>
      <c r="Q41" s="97">
        <v>92.497547183364887</v>
      </c>
    </row>
    <row r="42" spans="1:18">
      <c r="A42" s="9"/>
      <c r="B42" s="9"/>
      <c r="C42" s="9"/>
      <c r="D42" s="9"/>
      <c r="E42" s="9"/>
      <c r="F42" s="9"/>
      <c r="G42" s="9"/>
    </row>
    <row r="43" spans="1:18">
      <c r="A43" s="12" t="s">
        <v>186</v>
      </c>
      <c r="E43" s="35"/>
    </row>
    <row r="44" spans="1:18" ht="18">
      <c r="A44" s="9" t="s">
        <v>189</v>
      </c>
      <c r="B44" s="9"/>
      <c r="C44" s="9"/>
      <c r="D44" s="9"/>
      <c r="E44" s="9"/>
      <c r="F44" s="9"/>
      <c r="G44" s="9"/>
    </row>
    <row r="45" spans="1:18">
      <c r="E45" s="35"/>
    </row>
  </sheetData>
  <mergeCells count="4">
    <mergeCell ref="B2:G2"/>
    <mergeCell ref="I2:N2"/>
    <mergeCell ref="P2:Q2"/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95DB-2C45-984F-B053-48453B080248}">
  <dimension ref="A1:AG113"/>
  <sheetViews>
    <sheetView zoomScale="113" zoomScaleNormal="130" workbookViewId="0">
      <selection activeCell="O2" sqref="O2:T2"/>
    </sheetView>
  </sheetViews>
  <sheetFormatPr baseColWidth="10" defaultRowHeight="16"/>
  <cols>
    <col min="1" max="1" width="13.5" style="12" bestFit="1" customWidth="1"/>
    <col min="2" max="3" width="8.5" style="12" bestFit="1" customWidth="1"/>
    <col min="4" max="4" width="10.6640625" style="12" bestFit="1" customWidth="1"/>
    <col min="5" max="5" width="2.83203125" style="12" customWidth="1"/>
    <col min="6" max="6" width="15.1640625" style="12" bestFit="1" customWidth="1"/>
    <col min="7" max="7" width="2.83203125" style="12" customWidth="1"/>
    <col min="8" max="8" width="8.5" style="12" bestFit="1" customWidth="1"/>
    <col min="9" max="9" width="11.5" style="12" bestFit="1" customWidth="1"/>
    <col min="10" max="10" width="10.83203125" style="12" bestFit="1" customWidth="1"/>
    <col min="11" max="11" width="11.5" style="12" bestFit="1" customWidth="1"/>
    <col min="12" max="12" width="11" style="12" bestFit="1" customWidth="1"/>
    <col min="13" max="13" width="10.6640625" style="12" bestFit="1" customWidth="1"/>
    <col min="14" max="14" width="2.83203125" style="12" customWidth="1"/>
    <col min="15" max="15" width="10.6640625" style="12" bestFit="1" customWidth="1"/>
    <col min="16" max="20" width="8.33203125" style="12" bestFit="1" customWidth="1"/>
    <col min="21" max="16384" width="10.83203125" style="9"/>
  </cols>
  <sheetData>
    <row r="1" spans="1:33" s="2" customFormat="1">
      <c r="A1" s="169" t="s">
        <v>400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</row>
    <row r="2" spans="1:33" s="2" customFormat="1">
      <c r="A2" s="12"/>
      <c r="B2" s="170" t="s">
        <v>416</v>
      </c>
      <c r="C2" s="170"/>
      <c r="D2" s="170"/>
      <c r="E2" s="41"/>
      <c r="F2" s="41" t="s">
        <v>417</v>
      </c>
      <c r="G2" s="41"/>
      <c r="H2" s="170" t="s">
        <v>16</v>
      </c>
      <c r="I2" s="170"/>
      <c r="J2" s="170"/>
      <c r="K2" s="170"/>
      <c r="L2" s="170"/>
      <c r="M2" s="170"/>
      <c r="N2" s="41"/>
      <c r="O2" s="170" t="s">
        <v>20</v>
      </c>
      <c r="P2" s="170"/>
      <c r="Q2" s="170"/>
      <c r="R2" s="170"/>
      <c r="S2" s="170"/>
      <c r="T2" s="170"/>
      <c r="AB2" s="30"/>
      <c r="AG2" s="30"/>
    </row>
    <row r="3" spans="1:33" s="2" customFormat="1" ht="17" thickBot="1">
      <c r="A3" s="11" t="s">
        <v>29</v>
      </c>
      <c r="B3" s="43" t="s">
        <v>6</v>
      </c>
      <c r="C3" s="43" t="s">
        <v>10</v>
      </c>
      <c r="D3" s="43" t="s">
        <v>11</v>
      </c>
      <c r="E3" s="45"/>
      <c r="F3" s="43" t="s">
        <v>17</v>
      </c>
      <c r="G3" s="45"/>
      <c r="H3" s="43" t="s">
        <v>15</v>
      </c>
      <c r="I3" s="43" t="s">
        <v>18</v>
      </c>
      <c r="J3" s="43" t="s">
        <v>32</v>
      </c>
      <c r="K3" s="43" t="s">
        <v>33</v>
      </c>
      <c r="L3" s="43" t="s">
        <v>22</v>
      </c>
      <c r="M3" s="44" t="s">
        <v>34</v>
      </c>
      <c r="N3" s="46"/>
      <c r="O3" s="44" t="s">
        <v>35</v>
      </c>
      <c r="P3" s="43" t="s">
        <v>36</v>
      </c>
      <c r="Q3" s="43" t="s">
        <v>37</v>
      </c>
      <c r="R3" s="43" t="s">
        <v>38</v>
      </c>
      <c r="S3" s="43" t="s">
        <v>21</v>
      </c>
      <c r="T3" s="43" t="s">
        <v>39</v>
      </c>
      <c r="AB3" s="30"/>
      <c r="AG3" s="30"/>
    </row>
    <row r="4" spans="1:33" ht="17" thickTop="1">
      <c r="A4" s="10" t="s">
        <v>41</v>
      </c>
      <c r="B4" s="47">
        <v>6</v>
      </c>
      <c r="C4" s="47">
        <v>7</v>
      </c>
      <c r="D4" s="47">
        <v>6</v>
      </c>
      <c r="E4" s="47"/>
      <c r="F4" s="98">
        <v>6</v>
      </c>
      <c r="G4" s="47"/>
      <c r="H4" s="98">
        <v>7</v>
      </c>
      <c r="I4" s="47">
        <v>7</v>
      </c>
      <c r="J4" s="98">
        <v>6</v>
      </c>
      <c r="K4" s="98">
        <v>8</v>
      </c>
      <c r="L4" s="98">
        <v>6</v>
      </c>
      <c r="M4" s="98">
        <v>5</v>
      </c>
      <c r="N4" s="47"/>
      <c r="O4" s="47">
        <v>8</v>
      </c>
      <c r="P4" s="98">
        <v>8</v>
      </c>
      <c r="Q4" s="47">
        <v>8</v>
      </c>
      <c r="R4" s="98">
        <v>7</v>
      </c>
      <c r="S4" s="98">
        <v>7</v>
      </c>
      <c r="T4" s="47">
        <v>8</v>
      </c>
      <c r="AB4" s="12"/>
      <c r="AG4" s="12"/>
    </row>
    <row r="5" spans="1:33" ht="18">
      <c r="A5" s="12" t="s">
        <v>121</v>
      </c>
      <c r="B5" s="17">
        <v>0.05</v>
      </c>
      <c r="C5" s="88">
        <v>7.1968851345171156E-2</v>
      </c>
      <c r="D5" s="88">
        <v>6.6796857106384458E-2</v>
      </c>
      <c r="E5" s="17"/>
      <c r="F5" s="17">
        <v>0.09</v>
      </c>
      <c r="G5" s="17"/>
      <c r="H5" s="17">
        <v>8.3000000000000004E-2</v>
      </c>
      <c r="I5" s="17">
        <v>7.6999999999999999E-2</v>
      </c>
      <c r="J5" s="17">
        <v>5.8000000000000003E-2</v>
      </c>
      <c r="K5" s="17">
        <v>-1.2E-2</v>
      </c>
      <c r="L5" s="17">
        <v>3.3000000000000002E-2</v>
      </c>
      <c r="M5" s="17">
        <v>0.108</v>
      </c>
      <c r="N5" s="17"/>
      <c r="O5" s="17">
        <v>-5.0999999999999997E-2</v>
      </c>
      <c r="P5" s="17">
        <v>8.8999999999999996E-2</v>
      </c>
      <c r="Q5" s="17">
        <v>2.7E-2</v>
      </c>
      <c r="R5" s="17">
        <v>8.2000000000000003E-2</v>
      </c>
      <c r="S5" s="17">
        <v>3.5000000000000003E-2</v>
      </c>
      <c r="T5" s="17">
        <v>7.4999999999999997E-2</v>
      </c>
      <c r="U5" s="14"/>
      <c r="AB5" s="12"/>
      <c r="AG5" s="12"/>
    </row>
    <row r="6" spans="1:33">
      <c r="A6" s="12" t="s">
        <v>110</v>
      </c>
      <c r="B6" s="17">
        <v>2.5000000000000001E-2</v>
      </c>
      <c r="C6" s="88">
        <v>2.5000000000000001E-2</v>
      </c>
      <c r="D6" s="88">
        <v>2.5000000000000001E-2</v>
      </c>
      <c r="E6" s="17"/>
      <c r="F6" s="17">
        <v>3.7999999999999999E-2</v>
      </c>
      <c r="G6" s="17"/>
      <c r="H6" s="17">
        <v>3.5000000000000003E-2</v>
      </c>
      <c r="I6" s="17">
        <v>3.5000000000000003E-2</v>
      </c>
      <c r="J6" s="17">
        <v>3.7999999999999999E-2</v>
      </c>
      <c r="K6" s="17">
        <v>3.1E-2</v>
      </c>
      <c r="L6" s="17">
        <v>3.7999999999999999E-2</v>
      </c>
      <c r="M6" s="17">
        <v>1.7999999999999999E-2</v>
      </c>
      <c r="N6" s="17"/>
      <c r="O6" s="17">
        <v>0.03</v>
      </c>
      <c r="P6" s="17">
        <v>3.1E-2</v>
      </c>
      <c r="Q6" s="17">
        <v>0.03</v>
      </c>
      <c r="R6" s="17">
        <v>1.9E-2</v>
      </c>
      <c r="S6" s="17">
        <v>0.04</v>
      </c>
      <c r="T6" s="17">
        <v>0.03</v>
      </c>
      <c r="U6" s="14"/>
      <c r="AB6" s="12"/>
      <c r="AG6" s="12"/>
    </row>
    <row r="7" spans="1:33" ht="18">
      <c r="A7" s="12" t="s">
        <v>122</v>
      </c>
      <c r="B7" s="7">
        <v>7.7829999999999996E-2</v>
      </c>
      <c r="C7" s="91">
        <v>9.9991211984848435E-2</v>
      </c>
      <c r="D7" s="91">
        <v>9.9175637007305653E-2</v>
      </c>
      <c r="E7" s="6"/>
      <c r="F7" s="16">
        <v>0.14023999000000001</v>
      </c>
      <c r="G7" s="6"/>
      <c r="H7" s="16">
        <v>0.1154159</v>
      </c>
      <c r="I7" s="16">
        <v>0.11316912</v>
      </c>
      <c r="J7" s="16">
        <v>9.8854510000000007E-2</v>
      </c>
      <c r="K7" s="6">
        <v>-1.9196499999999998E-2</v>
      </c>
      <c r="L7" s="16">
        <v>4.8142509999999999E-2</v>
      </c>
      <c r="M7" s="16">
        <v>0.15984899999999999</v>
      </c>
      <c r="N7" s="6"/>
      <c r="O7" s="16">
        <v>-6.9342558423918232E-2</v>
      </c>
      <c r="P7" s="6">
        <v>0.12674319000000001</v>
      </c>
      <c r="Q7" s="16">
        <v>6.5674965096476634E-2</v>
      </c>
      <c r="R7" s="6">
        <v>0.113342</v>
      </c>
      <c r="S7" s="6">
        <v>4.7629999999999999E-2</v>
      </c>
      <c r="T7" s="16">
        <v>0.1406457360976221</v>
      </c>
      <c r="U7" s="14"/>
      <c r="AB7" s="12"/>
      <c r="AG7" s="12"/>
    </row>
    <row r="8" spans="1:33">
      <c r="A8" s="12" t="s">
        <v>110</v>
      </c>
      <c r="B8" s="7">
        <v>4.0662999999999998E-2</v>
      </c>
      <c r="C8" s="91">
        <v>4.0662999999999998E-2</v>
      </c>
      <c r="D8" s="91">
        <v>4.5072000000000001E-2</v>
      </c>
      <c r="E8" s="6"/>
      <c r="F8" s="16">
        <v>6.6691739999999999E-2</v>
      </c>
      <c r="G8" s="6"/>
      <c r="H8" s="16">
        <v>5.5836009999999998E-2</v>
      </c>
      <c r="I8" s="16">
        <v>5.5836009999999998E-2</v>
      </c>
      <c r="J8" s="16">
        <v>6.6691739999999999E-2</v>
      </c>
      <c r="K8" s="16">
        <v>4.3399170000000001E-2</v>
      </c>
      <c r="L8" s="16">
        <v>6.6691739999999999E-2</v>
      </c>
      <c r="M8" s="16">
        <v>3.3968999999999999E-2</v>
      </c>
      <c r="N8" s="6"/>
      <c r="O8" s="16">
        <v>5.148457188182317E-2</v>
      </c>
      <c r="P8" s="16">
        <v>4.3399170000000001E-2</v>
      </c>
      <c r="Q8" s="16">
        <v>5.148457188182317E-2</v>
      </c>
      <c r="R8" s="16">
        <v>3.0431E-2</v>
      </c>
      <c r="S8" s="50">
        <v>6.0471999999999998E-2</v>
      </c>
      <c r="T8" s="16">
        <v>5.148457188182317E-2</v>
      </c>
      <c r="U8" s="14"/>
      <c r="AB8" s="12"/>
      <c r="AG8" s="12"/>
    </row>
    <row r="9" spans="1:33"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4"/>
      <c r="AB9" s="12"/>
      <c r="AG9" s="12"/>
    </row>
    <row r="10" spans="1:33">
      <c r="A10" s="39" t="s">
        <v>44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4"/>
    </row>
    <row r="11" spans="1:33">
      <c r="A11" s="12" t="s">
        <v>75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4"/>
    </row>
    <row r="12" spans="1:33" ht="18">
      <c r="A12" s="20" t="s">
        <v>123</v>
      </c>
      <c r="B12" s="21">
        <v>46.857272285714295</v>
      </c>
      <c r="C12" s="21">
        <v>49.62185925</v>
      </c>
      <c r="D12" s="34">
        <v>49.143000000000001</v>
      </c>
      <c r="E12" s="34"/>
      <c r="F12" s="34">
        <v>51.942</v>
      </c>
      <c r="G12" s="34"/>
      <c r="H12" s="34">
        <v>51.372</v>
      </c>
      <c r="I12" s="34">
        <v>52.322000000000003</v>
      </c>
      <c r="J12" s="34">
        <v>51.816000000000003</v>
      </c>
      <c r="K12" s="34">
        <v>52.027000000000001</v>
      </c>
      <c r="L12" s="34">
        <v>51.887</v>
      </c>
      <c r="M12" s="34">
        <v>51.920999999999999</v>
      </c>
      <c r="N12" s="34"/>
      <c r="O12" s="34">
        <v>51.762</v>
      </c>
      <c r="P12" s="34">
        <v>51.884</v>
      </c>
      <c r="Q12" s="34">
        <v>52.287999999999997</v>
      </c>
      <c r="R12" s="34">
        <v>52.146000000000001</v>
      </c>
      <c r="S12" s="34">
        <v>52.377000000000002</v>
      </c>
      <c r="T12" s="34">
        <v>52.328000000000003</v>
      </c>
      <c r="U12" s="14"/>
    </row>
    <row r="13" spans="1:33" ht="18">
      <c r="A13" s="20" t="s">
        <v>124</v>
      </c>
      <c r="B13" s="21">
        <v>0.88531957142857132</v>
      </c>
      <c r="C13" s="21">
        <v>0.49412491666666664</v>
      </c>
      <c r="D13" s="34">
        <v>0.54100000000000004</v>
      </c>
      <c r="E13" s="34"/>
      <c r="F13" s="34">
        <v>0.313</v>
      </c>
      <c r="G13" s="34"/>
      <c r="H13" s="34">
        <v>0.35199999999999998</v>
      </c>
      <c r="I13" s="34">
        <v>0.24199999999999999</v>
      </c>
      <c r="J13" s="34">
        <v>0.24199999999999999</v>
      </c>
      <c r="K13" s="34">
        <v>0.24099999999999999</v>
      </c>
      <c r="L13" s="34">
        <v>0.23400000000000001</v>
      </c>
      <c r="M13" s="34">
        <v>0.29099999999999998</v>
      </c>
      <c r="N13" s="34"/>
      <c r="O13" s="34">
        <v>0.26100000000000001</v>
      </c>
      <c r="P13" s="34">
        <v>0.26800000000000002</v>
      </c>
      <c r="Q13" s="34">
        <v>0.25900000000000001</v>
      </c>
      <c r="R13" s="34">
        <v>0.26300000000000001</v>
      </c>
      <c r="S13" s="34">
        <v>0.215</v>
      </c>
      <c r="T13" s="34">
        <v>0.27100000000000002</v>
      </c>
      <c r="U13" s="14"/>
    </row>
    <row r="14" spans="1:33" ht="18">
      <c r="A14" s="20" t="s">
        <v>131</v>
      </c>
      <c r="B14" s="21">
        <v>3.4055357142857144E-2</v>
      </c>
      <c r="C14" s="21">
        <v>1.4719583333333333E-2</v>
      </c>
      <c r="D14" s="34">
        <v>1.6E-2</v>
      </c>
      <c r="E14" s="34"/>
      <c r="F14" s="34">
        <v>0.45500000000000002</v>
      </c>
      <c r="G14" s="34"/>
      <c r="H14" s="34">
        <v>0.40899999999999997</v>
      </c>
      <c r="I14" s="34">
        <v>0.65800000000000003</v>
      </c>
      <c r="J14" s="34">
        <v>0.63</v>
      </c>
      <c r="K14" s="34">
        <v>0.66700000000000004</v>
      </c>
      <c r="L14" s="34">
        <v>0.79600000000000004</v>
      </c>
      <c r="M14" s="34">
        <v>0.624</v>
      </c>
      <c r="N14" s="34"/>
      <c r="O14" s="34">
        <v>0.42599999999999999</v>
      </c>
      <c r="P14" s="34">
        <v>0.52300000000000002</v>
      </c>
      <c r="Q14" s="34">
        <v>0.38600000000000001</v>
      </c>
      <c r="R14" s="34">
        <v>0.81</v>
      </c>
      <c r="S14" s="34">
        <v>0.67200000000000004</v>
      </c>
      <c r="T14" s="34">
        <v>0.78800000000000003</v>
      </c>
      <c r="U14" s="14"/>
    </row>
    <row r="15" spans="1:33" ht="18">
      <c r="A15" s="20" t="s">
        <v>125</v>
      </c>
      <c r="B15" s="21">
        <v>6.9097122142857144</v>
      </c>
      <c r="C15" s="21">
        <v>3.5534955833333335</v>
      </c>
      <c r="D15" s="34">
        <v>5.5570000000000004</v>
      </c>
      <c r="E15" s="34"/>
      <c r="F15" s="34">
        <v>4.4249999999999998</v>
      </c>
      <c r="G15" s="34"/>
      <c r="H15" s="34">
        <v>4.2969999999999997</v>
      </c>
      <c r="I15" s="34">
        <v>3.68</v>
      </c>
      <c r="J15" s="34">
        <v>3.681</v>
      </c>
      <c r="K15" s="34">
        <v>4.0830000000000002</v>
      </c>
      <c r="L15" s="34">
        <v>3.4510000000000001</v>
      </c>
      <c r="M15" s="34">
        <v>4.1989999999999998</v>
      </c>
      <c r="N15" s="34"/>
      <c r="O15" s="34">
        <v>3.698</v>
      </c>
      <c r="P15" s="34">
        <v>3.9870000000000001</v>
      </c>
      <c r="Q15" s="34">
        <v>3.7469999999999999</v>
      </c>
      <c r="R15" s="34">
        <v>3.6850000000000001</v>
      </c>
      <c r="S15" s="34">
        <v>2.9129999999999998</v>
      </c>
      <c r="T15" s="34">
        <v>3.6619999999999999</v>
      </c>
      <c r="U15" s="14"/>
    </row>
    <row r="16" spans="1:33" ht="18">
      <c r="A16" s="12" t="s">
        <v>130</v>
      </c>
      <c r="B16" s="21">
        <v>8.265132071428571</v>
      </c>
      <c r="C16" s="21">
        <v>8.2747044166666672</v>
      </c>
      <c r="D16" s="34">
        <v>7.6422665299999997</v>
      </c>
      <c r="E16" s="34"/>
      <c r="F16" s="34">
        <v>4.05489239</v>
      </c>
      <c r="G16" s="34"/>
      <c r="H16" s="34">
        <v>4.8360868099999994</v>
      </c>
      <c r="I16" s="34">
        <v>3.8570894099999999</v>
      </c>
      <c r="J16" s="34">
        <v>3.7840892100000003</v>
      </c>
      <c r="K16" s="34">
        <v>3.7473952399999999</v>
      </c>
      <c r="L16" s="34">
        <v>3.8557825799999996</v>
      </c>
      <c r="M16" s="34">
        <v>4.1579864000000004</v>
      </c>
      <c r="N16" s="34"/>
      <c r="O16" s="34">
        <v>4.4275852599999999</v>
      </c>
      <c r="P16" s="34">
        <v>4.0570901099999999</v>
      </c>
      <c r="Q16" s="34">
        <v>4.0683928399999996</v>
      </c>
      <c r="R16" s="34">
        <v>3.7673943400000001</v>
      </c>
      <c r="S16" s="34">
        <v>3.7493945399999999</v>
      </c>
      <c r="T16" s="34">
        <v>3.7457974800000002</v>
      </c>
      <c r="U16" s="14"/>
    </row>
    <row r="17" spans="1:21">
      <c r="A17" s="20" t="s">
        <v>4</v>
      </c>
      <c r="B17" s="21">
        <v>0.18208142857142856</v>
      </c>
      <c r="C17" s="21">
        <v>0.27055516666666662</v>
      </c>
      <c r="D17" s="34">
        <v>0.20499999999999999</v>
      </c>
      <c r="E17" s="34"/>
      <c r="F17" s="34">
        <v>0.09</v>
      </c>
      <c r="G17" s="34"/>
      <c r="H17" s="34">
        <v>0.11600000000000001</v>
      </c>
      <c r="I17" s="34">
        <v>0.1</v>
      </c>
      <c r="J17" s="34">
        <v>0.09</v>
      </c>
      <c r="K17" s="34">
        <v>0.10299999999999999</v>
      </c>
      <c r="L17" s="34">
        <v>0.106</v>
      </c>
      <c r="M17" s="34">
        <v>0.109</v>
      </c>
      <c r="N17" s="34"/>
      <c r="O17" s="34">
        <v>0.104</v>
      </c>
      <c r="P17" s="34">
        <v>0.10100000000000001</v>
      </c>
      <c r="Q17" s="34">
        <v>0.1</v>
      </c>
      <c r="R17" s="34">
        <v>9.7000000000000003E-2</v>
      </c>
      <c r="S17" s="34">
        <v>0.10100000000000001</v>
      </c>
      <c r="T17" s="34">
        <v>0.10100000000000001</v>
      </c>
      <c r="U17" s="14"/>
    </row>
    <row r="18" spans="1:21">
      <c r="A18" s="20" t="s">
        <v>42</v>
      </c>
      <c r="B18" s="21"/>
      <c r="C18" s="21"/>
      <c r="D18" s="34">
        <v>1.4E-2</v>
      </c>
      <c r="E18" s="34"/>
      <c r="F18" s="34">
        <v>2.1999999999999999E-2</v>
      </c>
      <c r="G18" s="34"/>
      <c r="H18" s="34">
        <v>3.5000000000000003E-2</v>
      </c>
      <c r="I18" s="34">
        <v>3.1E-2</v>
      </c>
      <c r="J18" s="34">
        <v>2.5999999999999999E-2</v>
      </c>
      <c r="K18" s="34">
        <v>2.5000000000000001E-2</v>
      </c>
      <c r="L18" s="34">
        <v>2.8000000000000001E-2</v>
      </c>
      <c r="M18" s="34">
        <v>3.1E-2</v>
      </c>
      <c r="N18" s="34"/>
      <c r="O18" s="34">
        <v>2.3E-2</v>
      </c>
      <c r="P18" s="34">
        <v>3.1E-2</v>
      </c>
      <c r="Q18" s="34">
        <v>0.03</v>
      </c>
      <c r="R18" s="34">
        <v>2.8000000000000001E-2</v>
      </c>
      <c r="S18" s="34">
        <v>1.7999999999999999E-2</v>
      </c>
      <c r="T18" s="34">
        <v>2.5999999999999999E-2</v>
      </c>
      <c r="U18" s="14"/>
    </row>
    <row r="19" spans="1:21">
      <c r="A19" s="20" t="s">
        <v>1</v>
      </c>
      <c r="B19" s="21">
        <v>12.276408785714287</v>
      </c>
      <c r="C19" s="21">
        <v>13.238256916666669</v>
      </c>
      <c r="D19" s="34">
        <v>13.398999999999999</v>
      </c>
      <c r="E19" s="34"/>
      <c r="F19" s="34">
        <v>15.522</v>
      </c>
      <c r="G19" s="34"/>
      <c r="H19" s="34">
        <v>15.359</v>
      </c>
      <c r="I19" s="34">
        <v>16.219000000000001</v>
      </c>
      <c r="J19" s="34">
        <v>15.984999999999999</v>
      </c>
      <c r="K19" s="34">
        <v>15.926</v>
      </c>
      <c r="L19" s="34">
        <v>16.053000000000001</v>
      </c>
      <c r="M19" s="34">
        <v>15.85</v>
      </c>
      <c r="N19" s="34"/>
      <c r="O19" s="34">
        <v>15.84</v>
      </c>
      <c r="P19" s="34">
        <v>15.903</v>
      </c>
      <c r="Q19" s="34">
        <v>15.942</v>
      </c>
      <c r="R19" s="34">
        <v>15.627000000000001</v>
      </c>
      <c r="S19" s="34">
        <v>16.065000000000001</v>
      </c>
      <c r="T19" s="34">
        <v>15.574999999999999</v>
      </c>
      <c r="U19" s="14"/>
    </row>
    <row r="20" spans="1:21">
      <c r="A20" s="20" t="s">
        <v>2</v>
      </c>
      <c r="B20" s="21">
        <v>23.263988642857147</v>
      </c>
      <c r="C20" s="21">
        <v>22.915150333333333</v>
      </c>
      <c r="D20" s="34">
        <v>22.867999999999999</v>
      </c>
      <c r="E20" s="34"/>
      <c r="F20" s="34">
        <v>23.29</v>
      </c>
      <c r="G20" s="34"/>
      <c r="H20" s="34">
        <v>23.02</v>
      </c>
      <c r="I20" s="34">
        <v>23.187000000000001</v>
      </c>
      <c r="J20" s="34">
        <v>23.204000000000001</v>
      </c>
      <c r="K20" s="34">
        <v>23.114999999999998</v>
      </c>
      <c r="L20" s="34">
        <v>23.393000000000001</v>
      </c>
      <c r="M20" s="34">
        <v>23.355</v>
      </c>
      <c r="N20" s="34"/>
      <c r="O20" s="34">
        <v>23.02</v>
      </c>
      <c r="P20" s="34">
        <v>23.094999999999999</v>
      </c>
      <c r="Q20" s="34">
        <v>23.134</v>
      </c>
      <c r="R20" s="34">
        <v>23.408999999999999</v>
      </c>
      <c r="S20" s="34">
        <v>23.161000000000001</v>
      </c>
      <c r="T20" s="34">
        <v>23.576000000000001</v>
      </c>
      <c r="U20" s="14"/>
    </row>
    <row r="21" spans="1:21" ht="18">
      <c r="A21" s="20" t="s">
        <v>127</v>
      </c>
      <c r="B21" s="21">
        <v>0.25486850000000005</v>
      </c>
      <c r="C21" s="21">
        <v>0.35406991666666671</v>
      </c>
      <c r="D21" s="34">
        <v>0.26300000000000001</v>
      </c>
      <c r="E21" s="34"/>
      <c r="F21" s="34">
        <v>0.29599999999999999</v>
      </c>
      <c r="G21" s="34"/>
      <c r="H21" s="34">
        <v>0.23499999999999999</v>
      </c>
      <c r="I21" s="34">
        <v>0.246</v>
      </c>
      <c r="J21" s="34">
        <v>0.22</v>
      </c>
      <c r="K21" s="34">
        <v>0.21099999999999999</v>
      </c>
      <c r="L21" s="34">
        <v>0.27100000000000002</v>
      </c>
      <c r="M21" s="34">
        <v>0.23899999999999999</v>
      </c>
      <c r="N21" s="34"/>
      <c r="O21" s="34">
        <v>0.255</v>
      </c>
      <c r="P21" s="34">
        <v>0.23</v>
      </c>
      <c r="Q21" s="34">
        <v>0.22800000000000001</v>
      </c>
      <c r="R21" s="34">
        <v>0.27</v>
      </c>
      <c r="S21" s="34">
        <v>0.24299999999999999</v>
      </c>
      <c r="T21" s="34">
        <v>0.252</v>
      </c>
      <c r="U21" s="14"/>
    </row>
    <row r="22" spans="1:21" ht="18">
      <c r="A22" s="20" t="s">
        <v>128</v>
      </c>
      <c r="B22" s="21">
        <v>2.5137142857142858E-3</v>
      </c>
      <c r="C22" s="21">
        <v>5.2361666666666667E-3</v>
      </c>
      <c r="D22" s="34">
        <v>3.0000000000000001E-3</v>
      </c>
      <c r="E22" s="34"/>
      <c r="F22" s="34">
        <v>2E-3</v>
      </c>
      <c r="G22" s="34"/>
      <c r="H22" s="34">
        <v>6.0000000000000001E-3</v>
      </c>
      <c r="I22" s="34">
        <v>6.0000000000000001E-3</v>
      </c>
      <c r="J22" s="34">
        <v>3.0000000000000001E-3</v>
      </c>
      <c r="K22" s="34">
        <v>1E-3</v>
      </c>
      <c r="L22" s="34">
        <v>0</v>
      </c>
      <c r="M22" s="34">
        <v>6.0000000000000001E-3</v>
      </c>
      <c r="N22" s="34"/>
      <c r="O22" s="34">
        <v>2E-3</v>
      </c>
      <c r="P22" s="34">
        <v>6.0000000000000001E-3</v>
      </c>
      <c r="Q22" s="34">
        <v>3.0000000000000001E-3</v>
      </c>
      <c r="R22" s="34">
        <v>3.0000000000000001E-3</v>
      </c>
      <c r="S22" s="34">
        <v>3.0000000000000001E-3</v>
      </c>
      <c r="T22" s="34">
        <v>4.0000000000000001E-3</v>
      </c>
      <c r="U22" s="14"/>
    </row>
    <row r="23" spans="1:21">
      <c r="A23" s="20"/>
      <c r="B23" s="21"/>
      <c r="C23" s="21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14"/>
    </row>
    <row r="24" spans="1:21">
      <c r="A24" s="12" t="s">
        <v>27</v>
      </c>
      <c r="B24" s="21">
        <v>72.578576100823653</v>
      </c>
      <c r="C24" s="21">
        <v>74.037718199885134</v>
      </c>
      <c r="D24" s="34">
        <v>75.259026653389824</v>
      </c>
      <c r="E24" s="34"/>
      <c r="F24" s="34">
        <v>87.195890592159571</v>
      </c>
      <c r="G24" s="34"/>
      <c r="H24" s="34">
        <v>84.987146943733137</v>
      </c>
      <c r="I24" s="34">
        <v>88.230336252252897</v>
      </c>
      <c r="J24" s="34">
        <v>88.227012545831315</v>
      </c>
      <c r="K24" s="34">
        <v>88.176257066971502</v>
      </c>
      <c r="L24" s="34">
        <v>88.149403552544598</v>
      </c>
      <c r="M24" s="34">
        <v>87.167093971368274</v>
      </c>
      <c r="N24" s="34"/>
      <c r="O24" s="34">
        <v>86.446015163335787</v>
      </c>
      <c r="P24" s="34">
        <v>87.479104392586521</v>
      </c>
      <c r="Q24" s="34">
        <v>87.77319182699695</v>
      </c>
      <c r="R24" s="34">
        <v>87.955404975220802</v>
      </c>
      <c r="S24" s="34">
        <v>88.421274291328217</v>
      </c>
      <c r="T24" s="34">
        <v>88.094767393934333</v>
      </c>
      <c r="U24" s="14"/>
    </row>
    <row r="25" spans="1:21"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14"/>
    </row>
    <row r="26" spans="1:21">
      <c r="A26" s="12" t="s">
        <v>74</v>
      </c>
      <c r="B26" s="15"/>
      <c r="C26" s="1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14"/>
    </row>
    <row r="27" spans="1:21">
      <c r="A27" s="9" t="s">
        <v>48</v>
      </c>
      <c r="B27" s="15"/>
      <c r="C27" s="15"/>
      <c r="D27" s="21">
        <v>3.8031825279036188E-2</v>
      </c>
      <c r="E27" s="34"/>
      <c r="F27" s="21">
        <v>6.9334323842358339E-2</v>
      </c>
      <c r="G27" s="21"/>
      <c r="H27" s="21"/>
      <c r="I27" s="21"/>
      <c r="J27" s="21">
        <v>4.8776258283692579E-2</v>
      </c>
      <c r="K27" s="21">
        <v>3.456355028382304E-2</v>
      </c>
      <c r="L27" s="34"/>
      <c r="M27" s="34"/>
      <c r="N27" s="34"/>
      <c r="O27" s="34"/>
      <c r="P27" s="21">
        <v>4.31257994865571E-2</v>
      </c>
      <c r="Q27" s="21">
        <v>3.3543023302428927E-2</v>
      </c>
      <c r="R27" s="21">
        <v>2.0948823930824086E-2</v>
      </c>
      <c r="S27" s="21">
        <v>2.7878738525885832E-2</v>
      </c>
      <c r="T27" s="34"/>
      <c r="U27" s="21"/>
    </row>
    <row r="28" spans="1:21">
      <c r="A28" s="9" t="s">
        <v>49</v>
      </c>
      <c r="B28" s="15"/>
      <c r="C28" s="15"/>
      <c r="D28" s="21">
        <v>4.3038277105129544E-2</v>
      </c>
      <c r="E28" s="34"/>
      <c r="F28" s="21">
        <v>3.8138019863036894E-2</v>
      </c>
      <c r="G28" s="21"/>
      <c r="H28" s="21"/>
      <c r="I28" s="21"/>
      <c r="J28" s="21">
        <v>6.0561562254134192E-2</v>
      </c>
      <c r="K28" s="21">
        <v>2.1634760772359977E-2</v>
      </c>
      <c r="L28" s="34"/>
      <c r="M28" s="34"/>
      <c r="N28" s="34"/>
      <c r="O28" s="34"/>
      <c r="P28" s="21">
        <v>5.3561488058775295E-3</v>
      </c>
      <c r="Q28" s="21">
        <v>4.9628225069082828E-2</v>
      </c>
      <c r="R28" s="21">
        <v>3.0738828038161262E-2</v>
      </c>
      <c r="S28" s="21">
        <v>5.7607920343874283E-2</v>
      </c>
      <c r="T28" s="34"/>
      <c r="U28" s="21"/>
    </row>
    <row r="29" spans="1:21">
      <c r="A29" s="9" t="s">
        <v>50</v>
      </c>
      <c r="B29" s="15"/>
      <c r="C29" s="15"/>
      <c r="D29" s="21">
        <v>4.1818383513085186E-2</v>
      </c>
      <c r="E29" s="34"/>
      <c r="F29" s="21">
        <v>1.0130710079677365E-2</v>
      </c>
      <c r="G29" s="21"/>
      <c r="H29" s="21"/>
      <c r="I29" s="21"/>
      <c r="J29" s="21">
        <v>1.187945505628954E-2</v>
      </c>
      <c r="K29" s="21">
        <v>1.9666854073903523E-2</v>
      </c>
      <c r="M29" s="51"/>
      <c r="N29" s="51"/>
      <c r="O29" s="34"/>
      <c r="P29" s="21">
        <v>4.9433956755010472E-3</v>
      </c>
      <c r="Q29" s="21"/>
      <c r="R29" s="21">
        <v>2.5345641837313013E-2</v>
      </c>
      <c r="S29" s="21">
        <v>2.7720273017522012E-2</v>
      </c>
      <c r="T29" s="34"/>
      <c r="U29" s="21"/>
    </row>
    <row r="30" spans="1:21">
      <c r="A30" s="9" t="s">
        <v>51</v>
      </c>
      <c r="B30" s="15"/>
      <c r="C30" s="15"/>
      <c r="D30" s="21">
        <v>2.216314821997685E-2</v>
      </c>
      <c r="E30" s="34"/>
      <c r="F30" s="21">
        <v>8.8171001985377639E-3</v>
      </c>
      <c r="G30" s="21"/>
      <c r="H30" s="21"/>
      <c r="I30" s="21"/>
      <c r="J30" s="21">
        <v>1.5053443360611525E-2</v>
      </c>
      <c r="K30" s="21">
        <v>1.0390486293124526E-2</v>
      </c>
      <c r="M30" s="51"/>
      <c r="N30" s="51"/>
      <c r="O30" s="34"/>
      <c r="P30" s="21">
        <v>1.6995103221447323E-2</v>
      </c>
      <c r="Q30" s="21">
        <v>7.2102570513199607E-3</v>
      </c>
      <c r="R30" s="21">
        <v>2.0086018154905048E-2</v>
      </c>
      <c r="S30" s="21">
        <v>4.1446183345032542E-3</v>
      </c>
      <c r="T30" s="34"/>
      <c r="U30" s="21"/>
    </row>
    <row r="31" spans="1:21">
      <c r="A31" s="9" t="s">
        <v>52</v>
      </c>
      <c r="B31" s="15"/>
      <c r="C31" s="15"/>
      <c r="D31" s="21">
        <v>1.1023787518654809E-2</v>
      </c>
      <c r="E31" s="34"/>
      <c r="F31" s="21">
        <v>3.4410240514368366E-3</v>
      </c>
      <c r="G31" s="21"/>
      <c r="H31" s="21"/>
      <c r="I31" s="21"/>
      <c r="J31" s="21">
        <v>8.8577446054257155E-3</v>
      </c>
      <c r="K31" s="21">
        <v>4.9879047854882782E-3</v>
      </c>
      <c r="M31" s="51"/>
      <c r="N31" s="51"/>
      <c r="O31" s="34"/>
      <c r="P31" s="21">
        <v>8.9720763050105123E-3</v>
      </c>
      <c r="Q31" s="21">
        <v>3.275025886964468E-3</v>
      </c>
      <c r="R31" s="21">
        <v>1.0585763862748634E-2</v>
      </c>
      <c r="S31" s="21">
        <v>2.2531016133418725E-3</v>
      </c>
      <c r="T31" s="34"/>
      <c r="U31" s="21"/>
    </row>
    <row r="32" spans="1:21">
      <c r="A32" s="9" t="s">
        <v>53</v>
      </c>
      <c r="B32" s="15"/>
      <c r="C32" s="15"/>
      <c r="D32" s="21">
        <v>2.631736823352097E-3</v>
      </c>
      <c r="E32" s="34"/>
      <c r="F32" s="21">
        <v>1.2905070196431642E-3</v>
      </c>
      <c r="G32" s="21"/>
      <c r="H32" s="21"/>
      <c r="I32" s="21"/>
      <c r="J32" s="21">
        <v>9.4470257425348836E-4</v>
      </c>
      <c r="K32" s="21">
        <v>9.5276452117036754E-4</v>
      </c>
      <c r="M32" s="51"/>
      <c r="N32" s="51"/>
      <c r="O32" s="34"/>
      <c r="P32" s="21">
        <v>1.1034623910386179E-3</v>
      </c>
      <c r="Q32" s="21">
        <v>7.7335972969841849E-4</v>
      </c>
      <c r="R32" s="21">
        <v>2.5287179180350427E-3</v>
      </c>
      <c r="S32" s="21">
        <v>9.5200488029781663E-4</v>
      </c>
      <c r="T32" s="34"/>
      <c r="U32" s="21"/>
    </row>
    <row r="33" spans="1:21">
      <c r="A33" s="9" t="s">
        <v>54</v>
      </c>
      <c r="B33" s="15"/>
      <c r="C33" s="15"/>
      <c r="D33" s="21">
        <v>9.2508181662742574E-3</v>
      </c>
      <c r="E33" s="34"/>
      <c r="F33" s="21">
        <v>7.8948234106207531E-3</v>
      </c>
      <c r="G33" s="21"/>
      <c r="H33" s="21"/>
      <c r="I33" s="21"/>
      <c r="J33" s="21">
        <v>1.0924869343600827E-2</v>
      </c>
      <c r="K33" s="21">
        <v>6.2648647256025305E-3</v>
      </c>
      <c r="L33" s="34"/>
      <c r="M33" s="34"/>
      <c r="N33" s="34"/>
      <c r="O33" s="34"/>
      <c r="P33" s="21">
        <v>4.5867239913607956E-3</v>
      </c>
      <c r="Q33" s="21">
        <v>4.6903459680602373E-3</v>
      </c>
      <c r="R33" s="21">
        <v>1.4265513591201984E-2</v>
      </c>
      <c r="S33" s="21">
        <v>3.3759546250429922E-3</v>
      </c>
      <c r="T33" s="34"/>
      <c r="U33" s="21"/>
    </row>
    <row r="34" spans="1:21">
      <c r="A34" s="9" t="s">
        <v>55</v>
      </c>
      <c r="B34" s="15"/>
      <c r="C34" s="15"/>
      <c r="D34" s="21">
        <v>0.48785084142073248</v>
      </c>
      <c r="E34" s="34"/>
      <c r="F34" s="21">
        <v>0.21447367244979093</v>
      </c>
      <c r="G34" s="21"/>
      <c r="H34" s="21"/>
      <c r="I34" s="21"/>
      <c r="J34" s="21">
        <v>0.24260937766703219</v>
      </c>
      <c r="K34" s="21">
        <v>0.12421647450186828</v>
      </c>
      <c r="L34" s="34"/>
      <c r="M34" s="34"/>
      <c r="N34" s="34"/>
      <c r="O34" s="34"/>
      <c r="P34" s="21">
        <v>0.19557846130656417</v>
      </c>
      <c r="Q34" s="21">
        <v>0.21024345319364424</v>
      </c>
      <c r="R34" s="21">
        <v>0.29133891247587196</v>
      </c>
      <c r="S34" s="21">
        <v>9.5901881444908979E-2</v>
      </c>
      <c r="T34" s="34"/>
      <c r="U34" s="21"/>
    </row>
    <row r="35" spans="1:21">
      <c r="A35" s="9" t="s">
        <v>56</v>
      </c>
      <c r="B35" s="15"/>
      <c r="C35" s="15"/>
      <c r="D35" s="21">
        <v>2.342640149601301</v>
      </c>
      <c r="E35" s="34"/>
      <c r="F35" s="21">
        <v>0.95077467562899309</v>
      </c>
      <c r="G35" s="21"/>
      <c r="H35" s="21"/>
      <c r="I35" s="21"/>
      <c r="J35" s="21">
        <v>1.0422015964729352</v>
      </c>
      <c r="K35" s="21">
        <v>0.47722465453682528</v>
      </c>
      <c r="O35" s="34"/>
      <c r="P35" s="21">
        <v>0.81086582321405742</v>
      </c>
      <c r="Q35" s="21">
        <v>0.91444587143001588</v>
      </c>
      <c r="R35" s="21">
        <v>1.0794876245221274</v>
      </c>
      <c r="S35" s="21">
        <v>0.3883253340163404</v>
      </c>
      <c r="T35" s="34"/>
      <c r="U35" s="21"/>
    </row>
    <row r="36" spans="1:21">
      <c r="A36" s="9" t="s">
        <v>57</v>
      </c>
      <c r="B36" s="15"/>
      <c r="C36" s="15"/>
      <c r="D36" s="21">
        <v>3.9355415067162065E-2</v>
      </c>
      <c r="E36" s="34"/>
      <c r="F36" s="21">
        <v>5.9717288944282042E-2</v>
      </c>
      <c r="G36" s="21"/>
      <c r="H36" s="21"/>
      <c r="I36" s="21"/>
      <c r="J36" s="21">
        <v>7.5431353745509591E-2</v>
      </c>
      <c r="K36" s="21">
        <v>4.017480317357662E-2</v>
      </c>
      <c r="O36" s="34"/>
      <c r="P36" s="21">
        <v>8.2511263772695201E-2</v>
      </c>
      <c r="Q36" s="21">
        <v>5.2414543078183717E-2</v>
      </c>
      <c r="R36" s="21">
        <v>7.6029198167638382E-2</v>
      </c>
      <c r="S36" s="21">
        <v>3.9184818996398162E-2</v>
      </c>
      <c r="T36" s="34"/>
      <c r="U36" s="21"/>
    </row>
    <row r="37" spans="1:21">
      <c r="A37" s="9" t="s">
        <v>58</v>
      </c>
      <c r="B37" s="15"/>
      <c r="C37" s="15"/>
      <c r="D37" s="21">
        <v>0.55191037679644539</v>
      </c>
      <c r="E37" s="34"/>
      <c r="F37" s="21">
        <v>0.20549121249720151</v>
      </c>
      <c r="G37" s="21"/>
      <c r="H37" s="21"/>
      <c r="I37" s="21"/>
      <c r="J37" s="21">
        <v>0.22459379290579079</v>
      </c>
      <c r="K37" s="21">
        <v>9.8502499716007913E-2</v>
      </c>
      <c r="O37" s="34"/>
      <c r="P37" s="21">
        <v>0.17010693721697648</v>
      </c>
      <c r="Q37" s="21">
        <v>0.20165800431305955</v>
      </c>
      <c r="R37" s="21">
        <v>0.23070425011442605</v>
      </c>
      <c r="S37" s="21">
        <v>8.474720210839666E-2</v>
      </c>
      <c r="T37" s="34"/>
      <c r="U37" s="21"/>
    </row>
    <row r="38" spans="1:21">
      <c r="A38" s="9" t="s">
        <v>59</v>
      </c>
      <c r="B38" s="15"/>
      <c r="C38" s="15"/>
      <c r="D38" s="21">
        <v>31.96459808205698</v>
      </c>
      <c r="E38" s="34"/>
      <c r="F38" s="21">
        <v>29.654668601481642</v>
      </c>
      <c r="G38" s="21"/>
      <c r="H38" s="21"/>
      <c r="I38" s="21"/>
      <c r="J38" s="21">
        <v>32.364376547250522</v>
      </c>
      <c r="K38" s="21">
        <v>16.858359932676343</v>
      </c>
      <c r="L38" s="34"/>
      <c r="M38" s="34"/>
      <c r="N38" s="34"/>
      <c r="O38" s="34"/>
      <c r="P38" s="21">
        <v>28.745664364879151</v>
      </c>
      <c r="Q38" s="21">
        <v>31.103706702655003</v>
      </c>
      <c r="R38" s="21">
        <v>33.805118130438132</v>
      </c>
      <c r="S38" s="21">
        <v>16.235543700749545</v>
      </c>
      <c r="T38" s="34"/>
      <c r="U38" s="21"/>
    </row>
    <row r="39" spans="1:21">
      <c r="A39" s="9" t="s">
        <v>60</v>
      </c>
      <c r="B39" s="15"/>
      <c r="C39" s="15"/>
      <c r="D39" s="21">
        <v>3.8769869884773498</v>
      </c>
      <c r="E39" s="34"/>
      <c r="F39" s="21">
        <v>1.4726256936439712</v>
      </c>
      <c r="G39" s="21"/>
      <c r="H39" s="21"/>
      <c r="I39" s="21"/>
      <c r="J39" s="21">
        <v>1.5568563504326345</v>
      </c>
      <c r="K39" s="21">
        <v>0.63388025846857687</v>
      </c>
      <c r="L39" s="34"/>
      <c r="M39" s="34"/>
      <c r="N39" s="34"/>
      <c r="O39" s="34"/>
      <c r="P39" s="21">
        <v>1.2905211111154224</v>
      </c>
      <c r="Q39" s="21">
        <v>1.416153559066857</v>
      </c>
      <c r="R39" s="21">
        <v>1.4474503256943407</v>
      </c>
      <c r="S39" s="21">
        <v>0.5322725492456456</v>
      </c>
      <c r="T39" s="34"/>
      <c r="U39" s="21"/>
    </row>
    <row r="40" spans="1:21">
      <c r="A40" s="9" t="s">
        <v>61</v>
      </c>
      <c r="B40" s="15"/>
      <c r="C40" s="15"/>
      <c r="D40" s="21">
        <v>12.257525266194875</v>
      </c>
      <c r="E40" s="34"/>
      <c r="F40" s="21">
        <v>3.3425072849059068</v>
      </c>
      <c r="G40" s="21"/>
      <c r="H40" s="21"/>
      <c r="I40" s="21"/>
      <c r="J40" s="21">
        <v>2.9539477048696026</v>
      </c>
      <c r="K40" s="21">
        <v>1.4348342151060214</v>
      </c>
      <c r="L40" s="34"/>
      <c r="M40" s="34"/>
      <c r="N40" s="34"/>
      <c r="O40" s="34"/>
      <c r="P40" s="21">
        <v>2.4911473143234155</v>
      </c>
      <c r="Q40" s="21">
        <v>2.9342458520036883</v>
      </c>
      <c r="R40" s="21">
        <v>3.2118476039727848</v>
      </c>
      <c r="S40" s="21">
        <v>0.86605076594575314</v>
      </c>
      <c r="T40" s="34"/>
      <c r="U40" s="21"/>
    </row>
    <row r="41" spans="1:21">
      <c r="A41" s="9" t="s">
        <v>62</v>
      </c>
      <c r="B41" s="15"/>
      <c r="C41" s="15"/>
      <c r="D41" s="21">
        <v>0.66476221360182408</v>
      </c>
      <c r="E41" s="34"/>
      <c r="F41" s="21">
        <v>0.19106072408536229</v>
      </c>
      <c r="G41" s="21"/>
      <c r="H41" s="21"/>
      <c r="I41" s="21"/>
      <c r="J41" s="21">
        <v>0.16608029836017876</v>
      </c>
      <c r="K41" s="21">
        <v>7.1014448323016205E-2</v>
      </c>
      <c r="L41" s="34"/>
      <c r="M41" s="34"/>
      <c r="N41" s="34"/>
      <c r="O41" s="34"/>
      <c r="P41" s="21">
        <v>0.14971271722911214</v>
      </c>
      <c r="Q41" s="21">
        <v>0.17370471312711433</v>
      </c>
      <c r="R41" s="21">
        <v>0.15833485101988665</v>
      </c>
      <c r="S41" s="21">
        <v>5.3520289616217673E-2</v>
      </c>
      <c r="T41" s="34"/>
      <c r="U41" s="21"/>
    </row>
    <row r="42" spans="1:21">
      <c r="A42" s="9" t="s">
        <v>63</v>
      </c>
      <c r="B42" s="15"/>
      <c r="C42" s="15"/>
      <c r="D42" s="21">
        <v>1.5891689832250966</v>
      </c>
      <c r="E42" s="34"/>
      <c r="F42" s="21">
        <v>0.63888051129480372</v>
      </c>
      <c r="G42" s="21"/>
      <c r="H42" s="21"/>
      <c r="I42" s="21"/>
      <c r="J42" s="21">
        <v>0.58531012536253646</v>
      </c>
      <c r="K42" s="21">
        <v>0.21139366407913415</v>
      </c>
      <c r="L42" s="34"/>
      <c r="M42" s="34"/>
      <c r="N42" s="34"/>
      <c r="O42" s="34"/>
      <c r="P42" s="21">
        <v>0.54047102873557651</v>
      </c>
      <c r="Q42" s="21">
        <v>0.59637579129129936</v>
      </c>
      <c r="R42" s="21">
        <v>0.53616495165799438</v>
      </c>
      <c r="S42" s="21">
        <v>0.19556928734118378</v>
      </c>
      <c r="T42" s="34"/>
      <c r="U42" s="21"/>
    </row>
    <row r="43" spans="1:21">
      <c r="A43" s="9" t="s">
        <v>64</v>
      </c>
      <c r="B43" s="15"/>
      <c r="C43" s="15"/>
      <c r="D43" s="21">
        <v>0.60714376349512722</v>
      </c>
      <c r="E43" s="34"/>
      <c r="F43" s="21">
        <v>0.24491294355842946</v>
      </c>
      <c r="G43" s="21"/>
      <c r="H43" s="21"/>
      <c r="I43" s="21"/>
      <c r="J43" s="21">
        <v>0.21984603145115394</v>
      </c>
      <c r="K43" s="21">
        <v>8.1339639658855253E-2</v>
      </c>
      <c r="L43" s="34"/>
      <c r="M43" s="34"/>
      <c r="N43" s="34"/>
      <c r="O43" s="34"/>
      <c r="P43" s="21">
        <v>0.20695713908995872</v>
      </c>
      <c r="Q43" s="21">
        <v>0.22215298521951032</v>
      </c>
      <c r="R43" s="21">
        <v>0.21407614546033352</v>
      </c>
      <c r="S43" s="21">
        <v>7.2443662342910303E-2</v>
      </c>
      <c r="T43" s="34"/>
      <c r="U43" s="21"/>
    </row>
    <row r="44" spans="1:21">
      <c r="A44" s="9" t="s">
        <v>65</v>
      </c>
      <c r="B44" s="15"/>
      <c r="C44" s="15"/>
      <c r="D44" s="21">
        <v>1.8391667533042415</v>
      </c>
      <c r="E44" s="34"/>
      <c r="F44" s="21">
        <v>0.73619199399874846</v>
      </c>
      <c r="G44" s="21"/>
      <c r="H44" s="21"/>
      <c r="I44" s="21"/>
      <c r="J44" s="21">
        <v>0.65910160132783047</v>
      </c>
      <c r="K44" s="21">
        <v>0.26472291892681843</v>
      </c>
      <c r="L44" s="34"/>
      <c r="M44" s="34"/>
      <c r="N44" s="34"/>
      <c r="O44" s="34"/>
      <c r="P44" s="21">
        <v>0.65535129823473948</v>
      </c>
      <c r="Q44" s="21">
        <v>0.69931325465980121</v>
      </c>
      <c r="R44" s="21">
        <v>0.65144153183165054</v>
      </c>
      <c r="S44" s="21">
        <v>0.23545727569490382</v>
      </c>
      <c r="T44" s="34"/>
      <c r="U44" s="21"/>
    </row>
    <row r="45" spans="1:21">
      <c r="A45" s="9" t="s">
        <v>66</v>
      </c>
      <c r="B45" s="15"/>
      <c r="C45" s="15"/>
      <c r="D45" s="21">
        <v>0.28108176928975764</v>
      </c>
      <c r="E45" s="34"/>
      <c r="F45" s="21">
        <v>0.12859650538378814</v>
      </c>
      <c r="G45" s="21"/>
      <c r="H45" s="21"/>
      <c r="I45" s="21"/>
      <c r="J45" s="21">
        <v>0.10837465895780755</v>
      </c>
      <c r="K45" s="21">
        <v>3.7410616137988788E-2</v>
      </c>
      <c r="L45" s="34"/>
      <c r="M45" s="34"/>
      <c r="N45" s="34"/>
      <c r="O45" s="34"/>
      <c r="P45" s="21">
        <v>0.11670166580056809</v>
      </c>
      <c r="Q45" s="21">
        <v>0.1169905550597745</v>
      </c>
      <c r="R45" s="21">
        <v>0.1107909828008833</v>
      </c>
      <c r="S45" s="21">
        <v>3.6147399109089408E-2</v>
      </c>
      <c r="T45" s="34"/>
      <c r="U45" s="21"/>
    </row>
    <row r="46" spans="1:21">
      <c r="A46" s="9" t="s">
        <v>67</v>
      </c>
      <c r="B46" s="15"/>
      <c r="C46" s="15"/>
      <c r="D46" s="21">
        <v>2.0101242040904341</v>
      </c>
      <c r="E46" s="34"/>
      <c r="F46" s="21">
        <v>0.81850364513305363</v>
      </c>
      <c r="G46" s="21"/>
      <c r="H46" s="21"/>
      <c r="I46" s="21"/>
      <c r="J46" s="21">
        <v>0.66735145939538965</v>
      </c>
      <c r="K46" s="21">
        <v>0.24119776605421311</v>
      </c>
      <c r="L46" s="34"/>
      <c r="M46" s="34"/>
      <c r="N46" s="34"/>
      <c r="O46" s="34"/>
      <c r="P46" s="21">
        <v>0.76642072186850196</v>
      </c>
      <c r="Q46" s="21">
        <v>0.74712195559454286</v>
      </c>
      <c r="R46" s="21">
        <v>0.71575458861392882</v>
      </c>
      <c r="S46" s="21">
        <v>0.2383668602616778</v>
      </c>
      <c r="T46" s="34"/>
      <c r="U46" s="21"/>
    </row>
    <row r="47" spans="1:21">
      <c r="A47" s="9" t="s">
        <v>68</v>
      </c>
      <c r="B47" s="15"/>
      <c r="C47" s="15"/>
      <c r="D47" s="21">
        <v>9.1053740380338759</v>
      </c>
      <c r="E47" s="34"/>
      <c r="F47" s="21">
        <v>3.8847202181411742</v>
      </c>
      <c r="G47" s="21"/>
      <c r="H47" s="21"/>
      <c r="I47" s="21"/>
      <c r="J47" s="21">
        <v>3.0839633803155824</v>
      </c>
      <c r="K47" s="21">
        <v>1.2530615454588048</v>
      </c>
      <c r="L47" s="34"/>
      <c r="M47" s="34"/>
      <c r="N47" s="34"/>
      <c r="O47" s="34"/>
      <c r="P47" s="21">
        <v>3.4787224379519377</v>
      </c>
      <c r="Q47" s="21">
        <v>3.4984031919326402</v>
      </c>
      <c r="R47" s="21">
        <v>3.739013093955291</v>
      </c>
      <c r="S47" s="21">
        <v>1.1998415067115733</v>
      </c>
      <c r="T47" s="34"/>
      <c r="U47" s="21"/>
    </row>
    <row r="48" spans="1:21">
      <c r="A48" s="9" t="s">
        <v>69</v>
      </c>
      <c r="B48" s="15"/>
      <c r="C48" s="15"/>
      <c r="D48" s="21">
        <v>0.41049849703647606</v>
      </c>
      <c r="E48" s="34"/>
      <c r="F48" s="21">
        <v>0.16711028091134425</v>
      </c>
      <c r="G48" s="21"/>
      <c r="H48" s="21"/>
      <c r="I48" s="21"/>
      <c r="J48" s="21">
        <v>0.13546125701485912</v>
      </c>
      <c r="K48" s="21">
        <v>4.4955483639902399E-2</v>
      </c>
      <c r="L48" s="34"/>
      <c r="M48" s="34"/>
      <c r="N48" s="34"/>
      <c r="O48" s="34"/>
      <c r="P48" s="21">
        <v>0.15042188239521806</v>
      </c>
      <c r="Q48" s="21">
        <v>0.15519020745982012</v>
      </c>
      <c r="R48" s="21">
        <v>0.13563510071289395</v>
      </c>
      <c r="S48" s="21">
        <v>4.2261922027505137E-2</v>
      </c>
      <c r="T48" s="34"/>
      <c r="U48" s="21"/>
    </row>
    <row r="49" spans="1:21">
      <c r="A49" s="9" t="s">
        <v>70</v>
      </c>
      <c r="B49" s="15"/>
      <c r="C49" s="15"/>
      <c r="D49" s="21">
        <v>1.0328497038966906</v>
      </c>
      <c r="E49" s="34"/>
      <c r="F49" s="21">
        <v>0.43135115600500301</v>
      </c>
      <c r="G49" s="21"/>
      <c r="H49" s="21"/>
      <c r="I49" s="21"/>
      <c r="J49" s="21">
        <v>0.33822228111740316</v>
      </c>
      <c r="K49" s="21">
        <v>0.12993001411830712</v>
      </c>
      <c r="L49" s="34"/>
      <c r="M49" s="34"/>
      <c r="N49" s="34"/>
      <c r="O49" s="34"/>
      <c r="P49" s="21">
        <v>0.38464727464913434</v>
      </c>
      <c r="Q49" s="21">
        <v>0.38877192685045858</v>
      </c>
      <c r="R49" s="21">
        <v>0.38852460685130552</v>
      </c>
      <c r="S49" s="21">
        <v>0.1202748311038634</v>
      </c>
      <c r="T49" s="34"/>
      <c r="U49" s="21"/>
    </row>
    <row r="50" spans="1:21">
      <c r="A50" s="9" t="s">
        <v>71</v>
      </c>
      <c r="B50" s="15"/>
      <c r="C50" s="15"/>
      <c r="D50" s="21">
        <v>0.13891778332324056</v>
      </c>
      <c r="E50" s="34"/>
      <c r="F50" s="21">
        <v>5.5723532970238937E-2</v>
      </c>
      <c r="G50" s="21"/>
      <c r="H50" s="21"/>
      <c r="I50" s="21"/>
      <c r="J50" s="21">
        <v>4.5367214279605661E-2</v>
      </c>
      <c r="K50" s="21">
        <v>1.7623766436384188E-2</v>
      </c>
      <c r="L50" s="34"/>
      <c r="M50" s="34"/>
      <c r="N50" s="34"/>
      <c r="O50" s="34"/>
      <c r="P50" s="21">
        <v>4.9077739576695582E-2</v>
      </c>
      <c r="Q50" s="21">
        <v>5.2451795428999963E-2</v>
      </c>
      <c r="R50" s="21">
        <v>5.0651779715477491E-2</v>
      </c>
      <c r="S50" s="21">
        <v>1.6985340906895595E-2</v>
      </c>
      <c r="T50" s="34"/>
      <c r="U50" s="21"/>
    </row>
    <row r="51" spans="1:21">
      <c r="A51" s="9" t="s">
        <v>72</v>
      </c>
      <c r="B51" s="15"/>
      <c r="C51" s="15"/>
      <c r="D51" s="21">
        <v>0.9361969257712679</v>
      </c>
      <c r="E51" s="34"/>
      <c r="F51" s="21">
        <v>0.36313731167738295</v>
      </c>
      <c r="G51" s="21"/>
      <c r="H51" s="21"/>
      <c r="I51" s="21"/>
      <c r="J51" s="21">
        <v>0.29001690863915813</v>
      </c>
      <c r="K51" s="21">
        <v>0.11003180946129065</v>
      </c>
      <c r="L51" s="34"/>
      <c r="M51" s="34"/>
      <c r="N51" s="34"/>
      <c r="O51" s="34"/>
      <c r="P51" s="21">
        <v>0.31902258726523641</v>
      </c>
      <c r="Q51" s="21">
        <v>0.33252150177735013</v>
      </c>
      <c r="R51" s="21">
        <v>0.3395296130622194</v>
      </c>
      <c r="S51" s="21">
        <v>0.10149048926606009</v>
      </c>
      <c r="T51" s="34"/>
      <c r="U51" s="21"/>
    </row>
    <row r="52" spans="1:21">
      <c r="A52" s="9" t="s">
        <v>73</v>
      </c>
      <c r="B52" s="15"/>
      <c r="C52" s="15"/>
      <c r="D52" s="21">
        <v>0.12072105390598029</v>
      </c>
      <c r="E52" s="34"/>
      <c r="F52" s="21">
        <v>4.6969183214561602E-2</v>
      </c>
      <c r="G52" s="21"/>
      <c r="H52" s="21"/>
      <c r="I52" s="21"/>
      <c r="J52" s="21">
        <v>3.8526744981891854E-2</v>
      </c>
      <c r="K52" s="21">
        <v>1.408248375826673E-2</v>
      </c>
      <c r="L52" s="34"/>
      <c r="M52" s="34"/>
      <c r="N52" s="34"/>
      <c r="O52" s="34"/>
      <c r="P52" s="21">
        <v>4.5339202398277705E-2</v>
      </c>
      <c r="Q52" s="21">
        <v>4.5458054609407411E-2</v>
      </c>
      <c r="R52" s="21">
        <v>4.443256388745951E-2</v>
      </c>
      <c r="S52" s="21">
        <v>1.3424683275554369E-2</v>
      </c>
      <c r="T52" s="34"/>
      <c r="U52" s="21"/>
    </row>
    <row r="53" spans="1:21">
      <c r="A53" s="9"/>
      <c r="B53" s="15"/>
      <c r="C53" s="15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14"/>
    </row>
    <row r="54" spans="1:21">
      <c r="A54" s="39" t="s">
        <v>28</v>
      </c>
      <c r="B54" s="15"/>
      <c r="C54" s="15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14"/>
    </row>
    <row r="55" spans="1:21" ht="18">
      <c r="A55" s="20" t="s">
        <v>123</v>
      </c>
      <c r="B55" s="21">
        <v>1.2152208660482402</v>
      </c>
      <c r="C55" s="21">
        <v>0.38296553513872905</v>
      </c>
      <c r="D55" s="34">
        <v>1.6990000000000001</v>
      </c>
      <c r="E55" s="34"/>
      <c r="F55" s="34">
        <v>0.56599999999999995</v>
      </c>
      <c r="G55" s="34"/>
      <c r="H55" s="34">
        <v>0.78700000000000003</v>
      </c>
      <c r="I55" s="34">
        <v>0.375</v>
      </c>
      <c r="J55" s="34">
        <v>0.94499999999999995</v>
      </c>
      <c r="K55" s="34">
        <v>1.073</v>
      </c>
      <c r="L55" s="34">
        <v>0.79200000000000004</v>
      </c>
      <c r="M55" s="34">
        <v>0.70699999999999996</v>
      </c>
      <c r="N55" s="34"/>
      <c r="O55" s="34">
        <v>0.73199999999999998</v>
      </c>
      <c r="P55" s="34">
        <v>0.50700000000000001</v>
      </c>
      <c r="Q55" s="34">
        <v>0.92</v>
      </c>
      <c r="R55" s="34">
        <v>0.57699999999999996</v>
      </c>
      <c r="S55" s="34">
        <v>0.496</v>
      </c>
      <c r="T55" s="34">
        <v>0.68100000000000005</v>
      </c>
      <c r="U55" s="14"/>
    </row>
    <row r="56" spans="1:21" ht="18">
      <c r="A56" s="20" t="s">
        <v>124</v>
      </c>
      <c r="B56" s="21">
        <v>0.15621844640751623</v>
      </c>
      <c r="C56" s="21">
        <v>6.3480841458926254E-2</v>
      </c>
      <c r="D56" s="34">
        <v>0.20300000000000001</v>
      </c>
      <c r="E56" s="34"/>
      <c r="F56" s="34">
        <v>3.4000000000000002E-2</v>
      </c>
      <c r="G56" s="34"/>
      <c r="H56" s="34">
        <v>5.6000000000000001E-2</v>
      </c>
      <c r="I56" s="34">
        <v>2.7E-2</v>
      </c>
      <c r="J56" s="34">
        <v>5.5E-2</v>
      </c>
      <c r="K56" s="34">
        <v>0.112</v>
      </c>
      <c r="L56" s="34">
        <v>3.5000000000000003E-2</v>
      </c>
      <c r="M56" s="34">
        <v>0.128</v>
      </c>
      <c r="N56" s="34"/>
      <c r="O56" s="34">
        <v>3.3000000000000002E-2</v>
      </c>
      <c r="P56" s="34">
        <v>3.6999999999999998E-2</v>
      </c>
      <c r="Q56" s="34">
        <v>6.6000000000000003E-2</v>
      </c>
      <c r="R56" s="34">
        <v>3.7999999999999999E-2</v>
      </c>
      <c r="S56" s="34">
        <v>5.8000000000000003E-2</v>
      </c>
      <c r="T56" s="34">
        <v>3.5999999999999997E-2</v>
      </c>
      <c r="U56" s="14"/>
    </row>
    <row r="57" spans="1:21" ht="18">
      <c r="A57" s="20" t="s">
        <v>131</v>
      </c>
      <c r="B57" s="21">
        <v>2.7158381322640233E-2</v>
      </c>
      <c r="C57" s="21">
        <v>2.154601086821719E-2</v>
      </c>
      <c r="D57" s="34">
        <v>2.1999999999999999E-2</v>
      </c>
      <c r="E57" s="34"/>
      <c r="F57" s="34">
        <v>0.08</v>
      </c>
      <c r="G57" s="34"/>
      <c r="H57" s="34">
        <v>0.108</v>
      </c>
      <c r="I57" s="34">
        <v>0.09</v>
      </c>
      <c r="J57" s="34">
        <v>7.0999999999999994E-2</v>
      </c>
      <c r="K57" s="34">
        <v>0.20899999999999999</v>
      </c>
      <c r="L57" s="34">
        <v>7.4999999999999997E-2</v>
      </c>
      <c r="M57" s="34">
        <v>7.5999999999999998E-2</v>
      </c>
      <c r="N57" s="34"/>
      <c r="O57" s="34">
        <v>6.3E-2</v>
      </c>
      <c r="P57" s="34">
        <v>0.16</v>
      </c>
      <c r="Q57" s="34">
        <v>0.14799999999999999</v>
      </c>
      <c r="R57" s="34">
        <v>7.2999999999999995E-2</v>
      </c>
      <c r="S57" s="34">
        <v>0.21099999999999999</v>
      </c>
      <c r="T57" s="34">
        <v>0.108</v>
      </c>
      <c r="U57" s="14"/>
    </row>
    <row r="58" spans="1:21" ht="18">
      <c r="A58" s="20" t="s">
        <v>125</v>
      </c>
      <c r="B58" s="21">
        <v>0.91439693815026035</v>
      </c>
      <c r="C58" s="21">
        <v>0.42552356414482534</v>
      </c>
      <c r="D58" s="34">
        <v>1.0489999999999999</v>
      </c>
      <c r="E58" s="34"/>
      <c r="F58" s="34">
        <v>0.23400000000000001</v>
      </c>
      <c r="G58" s="34"/>
      <c r="H58" s="34">
        <v>0.50800000000000001</v>
      </c>
      <c r="I58" s="34">
        <v>0.27900000000000003</v>
      </c>
      <c r="J58" s="34">
        <v>0.67100000000000004</v>
      </c>
      <c r="K58" s="34">
        <v>0.61299999999999999</v>
      </c>
      <c r="L58" s="34">
        <v>0.35499999999999998</v>
      </c>
      <c r="M58" s="34">
        <v>0.66100000000000003</v>
      </c>
      <c r="N58" s="34"/>
      <c r="O58" s="34">
        <v>0.36899999999999999</v>
      </c>
      <c r="P58" s="34">
        <v>0.42399999999999999</v>
      </c>
      <c r="Q58" s="34">
        <v>0.45400000000000001</v>
      </c>
      <c r="R58" s="34">
        <v>0.29299999999999998</v>
      </c>
      <c r="S58" s="34">
        <v>0.77500000000000002</v>
      </c>
      <c r="T58" s="34">
        <v>0.57199999999999995</v>
      </c>
      <c r="U58" s="14"/>
    </row>
    <row r="59" spans="1:21" ht="18">
      <c r="A59" s="12" t="s">
        <v>130</v>
      </c>
      <c r="B59" s="21">
        <v>0.2912890768159449</v>
      </c>
      <c r="C59" s="21">
        <v>0.20941927904905031</v>
      </c>
      <c r="D59" s="34">
        <v>1.1081243175299216</v>
      </c>
      <c r="E59" s="34"/>
      <c r="F59" s="34">
        <v>0.77951662184571535</v>
      </c>
      <c r="G59" s="34"/>
      <c r="H59" s="34">
        <v>0.62121305413542738</v>
      </c>
      <c r="I59" s="34">
        <v>0.41789142914866617</v>
      </c>
      <c r="J59" s="34">
        <v>0.72079351589425567</v>
      </c>
      <c r="K59" s="34">
        <v>0.45872271647722529</v>
      </c>
      <c r="L59" s="34">
        <v>0.67428189487642265</v>
      </c>
      <c r="M59" s="34">
        <v>0.49809439978657299</v>
      </c>
      <c r="N59" s="34"/>
      <c r="O59" s="34">
        <v>1.2442649803469272</v>
      </c>
      <c r="P59" s="34">
        <v>0.52278604467420964</v>
      </c>
      <c r="Q59" s="34">
        <v>0.87040086368934366</v>
      </c>
      <c r="R59" s="34">
        <v>0.89178662394867669</v>
      </c>
      <c r="S59" s="34">
        <v>0.56416640559835252</v>
      </c>
      <c r="T59" s="34">
        <v>0.39600364974148428</v>
      </c>
      <c r="U59" s="14"/>
    </row>
    <row r="60" spans="1:21">
      <c r="A60" s="20" t="s">
        <v>4</v>
      </c>
      <c r="B60" s="21">
        <v>1.8407294134734666E-2</v>
      </c>
      <c r="C60" s="21">
        <v>3.2236427208230049E-2</v>
      </c>
      <c r="D60" s="34">
        <v>2.8000000000000001E-2</v>
      </c>
      <c r="E60" s="34"/>
      <c r="F60" s="34">
        <v>2.5000000000000001E-2</v>
      </c>
      <c r="G60" s="34"/>
      <c r="H60" s="34">
        <v>2.1000000000000001E-2</v>
      </c>
      <c r="I60" s="34">
        <v>2.9000000000000001E-2</v>
      </c>
      <c r="J60" s="34">
        <v>0.02</v>
      </c>
      <c r="K60" s="34">
        <v>2.3E-2</v>
      </c>
      <c r="L60" s="34">
        <v>2.4E-2</v>
      </c>
      <c r="M60" s="34">
        <v>2.4E-2</v>
      </c>
      <c r="N60" s="34"/>
      <c r="O60" s="34">
        <v>2.8000000000000001E-2</v>
      </c>
      <c r="P60" s="34">
        <v>2.7E-2</v>
      </c>
      <c r="Q60" s="34">
        <v>0.04</v>
      </c>
      <c r="R60" s="34">
        <v>4.3999999999999997E-2</v>
      </c>
      <c r="S60" s="34">
        <v>2.1999999999999999E-2</v>
      </c>
      <c r="T60" s="34">
        <v>2.5999999999999999E-2</v>
      </c>
      <c r="U60" s="14"/>
    </row>
    <row r="61" spans="1:21">
      <c r="A61" s="20" t="s">
        <v>42</v>
      </c>
      <c r="B61" s="21"/>
      <c r="C61" s="21"/>
      <c r="D61" s="34">
        <v>8.0000000000000002E-3</v>
      </c>
      <c r="E61" s="34"/>
      <c r="F61" s="34">
        <v>0.03</v>
      </c>
      <c r="G61" s="34"/>
      <c r="H61" s="34">
        <v>0.02</v>
      </c>
      <c r="I61" s="34">
        <v>2.9000000000000001E-2</v>
      </c>
      <c r="J61" s="34">
        <v>0.45800000000000002</v>
      </c>
      <c r="K61" s="34">
        <v>2.5999999999999999E-2</v>
      </c>
      <c r="L61" s="34">
        <v>2.4E-2</v>
      </c>
      <c r="M61" s="34">
        <v>2.4E-2</v>
      </c>
      <c r="N61" s="34"/>
      <c r="O61" s="34">
        <v>0.02</v>
      </c>
      <c r="P61" s="34">
        <v>1.2999999999999999E-2</v>
      </c>
      <c r="Q61" s="34">
        <v>1.7999999999999999E-2</v>
      </c>
      <c r="R61" s="34">
        <v>4.3999999999999997E-2</v>
      </c>
      <c r="S61" s="34">
        <v>2.1999999999999999E-2</v>
      </c>
      <c r="T61" s="34">
        <v>2.4E-2</v>
      </c>
      <c r="U61" s="14"/>
    </row>
    <row r="62" spans="1:21">
      <c r="A62" s="20" t="s">
        <v>1</v>
      </c>
      <c r="B62" s="21">
        <v>0.49661737265450528</v>
      </c>
      <c r="C62" s="21">
        <v>0.15980250189293807</v>
      </c>
      <c r="D62" s="34">
        <v>1.1299999999999999</v>
      </c>
      <c r="E62" s="34"/>
      <c r="F62" s="34">
        <v>0.26700000000000002</v>
      </c>
      <c r="G62" s="34"/>
      <c r="H62" s="34">
        <v>0.314</v>
      </c>
      <c r="I62" s="34">
        <v>0.16600000000000001</v>
      </c>
      <c r="J62" s="34">
        <v>0.45800000000000002</v>
      </c>
      <c r="K62" s="34">
        <v>0.749</v>
      </c>
      <c r="L62" s="34">
        <v>0.27</v>
      </c>
      <c r="M62" s="34">
        <v>0.504</v>
      </c>
      <c r="N62" s="34"/>
      <c r="O62" s="34">
        <v>0.372</v>
      </c>
      <c r="P62" s="34">
        <v>0.26900000000000002</v>
      </c>
      <c r="Q62" s="34">
        <v>0.44600000000000001</v>
      </c>
      <c r="R62" s="34">
        <v>0.44</v>
      </c>
      <c r="S62" s="34">
        <v>0.41199999999999998</v>
      </c>
      <c r="T62" s="34">
        <v>0.438</v>
      </c>
      <c r="U62" s="14"/>
    </row>
    <row r="63" spans="1:21">
      <c r="A63" s="20" t="s">
        <v>2</v>
      </c>
      <c r="B63" s="21">
        <v>0.17720291894731979</v>
      </c>
      <c r="C63" s="21">
        <v>8.4960751919858496E-2</v>
      </c>
      <c r="D63" s="34">
        <v>0.46</v>
      </c>
      <c r="E63" s="34"/>
      <c r="F63" s="34">
        <v>0.26500000000000001</v>
      </c>
      <c r="G63" s="34"/>
      <c r="H63" s="34">
        <v>0.20200000000000001</v>
      </c>
      <c r="I63" s="34">
        <v>0.21199999999999999</v>
      </c>
      <c r="J63" s="34">
        <v>0.16600000000000001</v>
      </c>
      <c r="K63" s="34">
        <v>0.13100000000000001</v>
      </c>
      <c r="L63" s="34">
        <v>0.189</v>
      </c>
      <c r="M63" s="34">
        <v>0.19600000000000001</v>
      </c>
      <c r="N63" s="34"/>
      <c r="O63" s="34">
        <v>0.21199999999999999</v>
      </c>
      <c r="P63" s="34">
        <v>0.21099999999999999</v>
      </c>
      <c r="Q63" s="34">
        <v>0.28899999999999998</v>
      </c>
      <c r="R63" s="34">
        <v>0.60099999999999998</v>
      </c>
      <c r="S63" s="34">
        <v>0.316</v>
      </c>
      <c r="T63" s="34">
        <v>0.29499999999999998</v>
      </c>
      <c r="U63" s="14"/>
    </row>
    <row r="64" spans="1:21" ht="18">
      <c r="A64" s="20" t="s">
        <v>127</v>
      </c>
      <c r="B64" s="21">
        <v>1.8471867936863427E-2</v>
      </c>
      <c r="C64" s="21">
        <v>2.3830989915094438E-2</v>
      </c>
      <c r="D64" s="34">
        <v>7.3999999999999996E-2</v>
      </c>
      <c r="E64" s="34"/>
      <c r="F64" s="34">
        <v>4.2000000000000003E-2</v>
      </c>
      <c r="G64" s="34"/>
      <c r="H64" s="34">
        <v>2.1000000000000001E-2</v>
      </c>
      <c r="I64" s="34">
        <v>2.4E-2</v>
      </c>
      <c r="J64" s="34">
        <v>0.05</v>
      </c>
      <c r="K64" s="34">
        <v>2.9000000000000001E-2</v>
      </c>
      <c r="L64" s="34">
        <v>7.0999999999999994E-2</v>
      </c>
      <c r="M64" s="34">
        <v>8.8999999999999996E-2</v>
      </c>
      <c r="N64" s="34"/>
      <c r="O64" s="34">
        <v>0.04</v>
      </c>
      <c r="P64" s="34">
        <v>3.5999999999999997E-2</v>
      </c>
      <c r="Q64" s="34">
        <v>0.11899999999999999</v>
      </c>
      <c r="R64" s="34">
        <v>0.04</v>
      </c>
      <c r="S64" s="34">
        <v>2.3E-2</v>
      </c>
      <c r="T64" s="34">
        <v>2.5000000000000001E-2</v>
      </c>
      <c r="U64" s="14"/>
    </row>
    <row r="65" spans="1:21" ht="18">
      <c r="A65" s="20" t="s">
        <v>128</v>
      </c>
      <c r="B65" s="21">
        <v>4.5094337648002858E-3</v>
      </c>
      <c r="C65" s="21">
        <v>3.2039643436142535E-3</v>
      </c>
      <c r="D65" s="34">
        <v>6.0000000000000001E-3</v>
      </c>
      <c r="E65" s="34"/>
      <c r="F65" s="34">
        <v>4.0000000000000001E-3</v>
      </c>
      <c r="G65" s="34"/>
      <c r="H65" s="34">
        <v>3.0000000000000001E-3</v>
      </c>
      <c r="I65" s="34">
        <v>1E-3</v>
      </c>
      <c r="J65" s="34">
        <v>8.0000000000000002E-3</v>
      </c>
      <c r="K65" s="34">
        <v>7.0000000000000001E-3</v>
      </c>
      <c r="L65" s="34">
        <v>0</v>
      </c>
      <c r="M65" s="34">
        <v>0</v>
      </c>
      <c r="N65" s="34"/>
      <c r="O65" s="34">
        <v>4.0000000000000001E-3</v>
      </c>
      <c r="P65" s="34">
        <v>6.0000000000000001E-3</v>
      </c>
      <c r="Q65" s="34">
        <v>7.0000000000000001E-3</v>
      </c>
      <c r="R65" s="34">
        <v>5.0000000000000001E-3</v>
      </c>
      <c r="S65" s="34">
        <v>7.0000000000000001E-3</v>
      </c>
      <c r="T65" s="34">
        <v>5.0000000000000001E-3</v>
      </c>
      <c r="U65" s="14"/>
    </row>
    <row r="66" spans="1:21">
      <c r="A66" s="20"/>
      <c r="B66" s="21"/>
      <c r="C66" s="21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14"/>
    </row>
    <row r="67" spans="1:21">
      <c r="A67" s="12" t="s">
        <v>27</v>
      </c>
      <c r="B67" s="21">
        <v>1.450943608521102</v>
      </c>
      <c r="C67" s="21">
        <v>0.68951779443567363</v>
      </c>
      <c r="D67" s="34">
        <v>1.4067556412096458</v>
      </c>
      <c r="E67" s="34"/>
      <c r="F67" s="34">
        <v>0.25453250618552292</v>
      </c>
      <c r="G67" s="34"/>
      <c r="H67" s="34">
        <v>0.60552500907449769</v>
      </c>
      <c r="I67" s="34">
        <v>0.32447548686085403</v>
      </c>
      <c r="J67" s="34">
        <v>0.68752508049135319</v>
      </c>
      <c r="K67" s="34">
        <v>0.96911811836451367</v>
      </c>
      <c r="L67" s="34">
        <v>0.41701043784006803</v>
      </c>
      <c r="M67" s="34">
        <v>0.80803171456796996</v>
      </c>
      <c r="N67" s="34"/>
      <c r="O67" s="34">
        <v>0.37351556310010436</v>
      </c>
      <c r="P67" s="34">
        <v>0.43684768061959034</v>
      </c>
      <c r="Q67" s="34">
        <v>0.53650496912954126</v>
      </c>
      <c r="R67" s="34">
        <v>0.38593229997144263</v>
      </c>
      <c r="S67" s="34">
        <v>0.95836426798779251</v>
      </c>
      <c r="T67" s="34">
        <v>0.47250372260357643</v>
      </c>
      <c r="U67" s="14"/>
    </row>
    <row r="68" spans="1:21">
      <c r="B68" s="14"/>
      <c r="C68" s="14"/>
      <c r="D68" s="15"/>
      <c r="E68" s="15"/>
    </row>
    <row r="69" spans="1:21">
      <c r="A69" s="12" t="s">
        <v>48</v>
      </c>
      <c r="B69" s="14"/>
      <c r="C69" s="14"/>
      <c r="D69" s="34">
        <v>3.0193639473853423E-2</v>
      </c>
      <c r="E69" s="15"/>
      <c r="F69" s="34">
        <v>0.16109174643986396</v>
      </c>
      <c r="G69" s="34"/>
      <c r="H69" s="34"/>
      <c r="I69" s="34"/>
      <c r="J69" s="34">
        <v>6.2637550927946345E-2</v>
      </c>
      <c r="K69" s="34">
        <v>5.1563186503226062E-2</v>
      </c>
      <c r="L69" s="15"/>
      <c r="M69" s="15"/>
      <c r="N69" s="15"/>
      <c r="O69" s="15"/>
      <c r="P69" s="34">
        <v>8.0697118133522691E-2</v>
      </c>
      <c r="Q69" s="34">
        <v>2.9245150362002981E-2</v>
      </c>
      <c r="R69" s="34">
        <v>1.4713401852369591E-2</v>
      </c>
      <c r="S69" s="34">
        <v>5.1372589231897497E-2</v>
      </c>
    </row>
    <row r="70" spans="1:21">
      <c r="A70" s="12" t="s">
        <v>49</v>
      </c>
      <c r="B70" s="15"/>
      <c r="C70" s="14"/>
      <c r="D70" s="34">
        <v>1.9989345528699687E-2</v>
      </c>
      <c r="E70" s="15"/>
      <c r="F70" s="34">
        <v>6.4678819133124038E-2</v>
      </c>
      <c r="G70" s="34"/>
      <c r="H70" s="34"/>
      <c r="I70" s="34"/>
      <c r="J70" s="34">
        <v>5.4103347280273356E-2</v>
      </c>
      <c r="K70" s="34">
        <v>1.5103854587141721E-2</v>
      </c>
      <c r="L70" s="15"/>
      <c r="M70" s="15"/>
      <c r="N70" s="15"/>
      <c r="O70" s="15"/>
      <c r="P70" s="34">
        <v>4.1448190219070848E-3</v>
      </c>
      <c r="Q70" s="34">
        <v>5.61016516049457E-2</v>
      </c>
      <c r="R70" s="34">
        <v>5.3819918695408323E-2</v>
      </c>
      <c r="S70" s="34">
        <v>5.3591119486426121E-2</v>
      </c>
    </row>
    <row r="71" spans="1:21">
      <c r="A71" s="12" t="s">
        <v>50</v>
      </c>
      <c r="C71" s="9"/>
      <c r="D71" s="34">
        <v>5.4496285167051059E-2</v>
      </c>
      <c r="E71" s="15"/>
      <c r="F71" s="34">
        <v>1.1024115995670061E-2</v>
      </c>
      <c r="G71" s="34"/>
      <c r="H71" s="34"/>
      <c r="I71" s="34"/>
      <c r="J71" s="34"/>
      <c r="K71" s="34">
        <v>3.5138575470522029E-2</v>
      </c>
      <c r="L71" s="15"/>
      <c r="M71" s="15"/>
      <c r="N71" s="15"/>
      <c r="O71" s="15"/>
      <c r="P71" s="34">
        <v>5.281905231947567E-3</v>
      </c>
      <c r="Q71" s="34"/>
      <c r="R71" s="34">
        <v>2.1146351711069475E-2</v>
      </c>
      <c r="S71" s="34">
        <v>4.7831105291714325E-2</v>
      </c>
    </row>
    <row r="72" spans="1:21">
      <c r="A72" s="12" t="s">
        <v>51</v>
      </c>
      <c r="C72" s="9"/>
      <c r="D72" s="34">
        <v>1.149933445936467E-2</v>
      </c>
      <c r="E72" s="15"/>
      <c r="F72" s="34">
        <v>4.6742132314109477E-3</v>
      </c>
      <c r="G72" s="34"/>
      <c r="H72" s="34"/>
      <c r="I72" s="34"/>
      <c r="J72" s="34">
        <v>7.671999065770937E-3</v>
      </c>
      <c r="K72" s="34">
        <v>7.6366969233492409E-3</v>
      </c>
      <c r="L72" s="15"/>
      <c r="M72" s="15"/>
      <c r="N72" s="15"/>
      <c r="O72" s="15"/>
      <c r="P72" s="34">
        <v>1.5178828404054828E-2</v>
      </c>
      <c r="Q72" s="34">
        <v>1.8009836321121104E-3</v>
      </c>
      <c r="R72" s="34">
        <v>6.6266287220126128E-3</v>
      </c>
      <c r="S72" s="34">
        <v>1.7940192684662193E-3</v>
      </c>
    </row>
    <row r="73" spans="1:21">
      <c r="A73" s="12" t="s">
        <v>52</v>
      </c>
      <c r="C73" s="9"/>
      <c r="D73" s="34">
        <v>1.5112559835969454E-2</v>
      </c>
      <c r="E73" s="15"/>
      <c r="F73" s="34">
        <v>3.1735741669524273E-3</v>
      </c>
      <c r="G73" s="34"/>
      <c r="H73" s="34"/>
      <c r="I73" s="34"/>
      <c r="J73" s="34">
        <v>6.9290309378731022E-3</v>
      </c>
      <c r="K73" s="34">
        <v>4.9951638340053478E-3</v>
      </c>
      <c r="L73" s="15"/>
      <c r="M73" s="15"/>
      <c r="N73" s="15"/>
      <c r="O73" s="15"/>
      <c r="P73" s="34">
        <v>9.633392208542502E-3</v>
      </c>
      <c r="Q73" s="34">
        <v>1.1892236878012022E-3</v>
      </c>
      <c r="R73" s="34">
        <v>4.5704752365271937E-3</v>
      </c>
      <c r="S73" s="34">
        <v>1.9715756113855972E-3</v>
      </c>
    </row>
    <row r="74" spans="1:21">
      <c r="A74" s="12" t="s">
        <v>53</v>
      </c>
      <c r="C74" s="9"/>
      <c r="D74" s="34">
        <v>2.8894421118573783E-3</v>
      </c>
      <c r="E74" s="15"/>
      <c r="F74" s="34">
        <v>1.7691957461616031E-3</v>
      </c>
      <c r="G74" s="34"/>
      <c r="H74" s="34"/>
      <c r="I74" s="34"/>
      <c r="J74" s="34">
        <v>1.444318713551291E-3</v>
      </c>
      <c r="K74" s="34">
        <v>1.0108449149121414E-3</v>
      </c>
      <c r="L74" s="15"/>
      <c r="M74" s="15"/>
      <c r="N74" s="15"/>
      <c r="O74" s="15"/>
      <c r="P74" s="34">
        <v>1.1193114388854169E-3</v>
      </c>
      <c r="Q74" s="34">
        <v>1.4966017641598174E-3</v>
      </c>
      <c r="R74" s="34">
        <v>2.572318753868234E-3</v>
      </c>
      <c r="S74" s="34">
        <v>8.9708448839158871E-4</v>
      </c>
    </row>
    <row r="75" spans="1:21">
      <c r="A75" s="12" t="s">
        <v>54</v>
      </c>
      <c r="C75" s="9"/>
      <c r="D75" s="34">
        <v>5.8010310491906124E-3</v>
      </c>
      <c r="E75" s="15"/>
      <c r="F75" s="34">
        <v>1.1206870494465936E-2</v>
      </c>
      <c r="G75" s="34"/>
      <c r="H75" s="34"/>
      <c r="I75" s="34"/>
      <c r="J75" s="34">
        <v>1.0429552458153404E-2</v>
      </c>
      <c r="K75" s="34">
        <v>8.5383902412629869E-3</v>
      </c>
      <c r="L75" s="15"/>
      <c r="M75" s="15"/>
      <c r="N75" s="15"/>
      <c r="O75" s="15"/>
      <c r="P75" s="34">
        <v>5.3490088419707862E-3</v>
      </c>
      <c r="Q75" s="34">
        <v>5.3088321181688032E-3</v>
      </c>
      <c r="R75" s="34">
        <v>1.964355146761498E-2</v>
      </c>
      <c r="S75" s="34">
        <v>3.7531714771604145E-3</v>
      </c>
    </row>
    <row r="76" spans="1:21">
      <c r="A76" s="12" t="s">
        <v>55</v>
      </c>
      <c r="C76" s="9"/>
      <c r="D76" s="34">
        <v>5.8007484795870715E-2</v>
      </c>
      <c r="E76" s="15"/>
      <c r="F76" s="34">
        <v>3.184579762024458E-2</v>
      </c>
      <c r="G76" s="34"/>
      <c r="H76" s="34"/>
      <c r="I76" s="34"/>
      <c r="J76" s="34">
        <v>4.7287549077230512E-2</v>
      </c>
      <c r="K76" s="34">
        <v>4.6593033806353511E-2</v>
      </c>
      <c r="L76" s="15"/>
      <c r="M76" s="15"/>
      <c r="N76" s="15"/>
      <c r="O76" s="15"/>
      <c r="P76" s="34">
        <v>2.1387285328570226E-2</v>
      </c>
      <c r="Q76" s="34">
        <v>3.0940784875169335E-2</v>
      </c>
      <c r="R76" s="34">
        <v>6.4162687722099127E-2</v>
      </c>
      <c r="S76" s="34">
        <v>1.818414075638226E-2</v>
      </c>
    </row>
    <row r="77" spans="1:21">
      <c r="A77" s="12" t="s">
        <v>56</v>
      </c>
      <c r="C77" s="9"/>
      <c r="D77" s="34">
        <v>0.18335494749671361</v>
      </c>
      <c r="E77" s="15"/>
      <c r="F77" s="34">
        <v>8.3986442226423291E-2</v>
      </c>
      <c r="G77" s="34"/>
      <c r="H77" s="34"/>
      <c r="I77" s="34"/>
      <c r="J77" s="34">
        <v>0.12580629410238911</v>
      </c>
      <c r="K77" s="34">
        <v>0.17868869561466555</v>
      </c>
      <c r="L77" s="15"/>
      <c r="M77" s="15"/>
      <c r="N77" s="15"/>
      <c r="O77" s="15"/>
      <c r="P77" s="34">
        <v>7.1022145547835203E-2</v>
      </c>
      <c r="Q77" s="34">
        <v>0.10150179489540785</v>
      </c>
      <c r="R77" s="34">
        <v>0.15053082650102448</v>
      </c>
      <c r="S77" s="34">
        <v>3.8201564606487083E-2</v>
      </c>
    </row>
    <row r="78" spans="1:21">
      <c r="A78" s="12" t="s">
        <v>57</v>
      </c>
      <c r="C78" s="9"/>
      <c r="D78" s="34">
        <v>1.9658035931639541E-2</v>
      </c>
      <c r="E78" s="15"/>
      <c r="F78" s="34">
        <v>4.985046172458197E-2</v>
      </c>
      <c r="G78" s="34"/>
      <c r="H78" s="34"/>
      <c r="I78" s="34"/>
      <c r="J78" s="34">
        <v>4.1401571227940248E-2</v>
      </c>
      <c r="K78" s="34">
        <v>2.2883508226008147E-2</v>
      </c>
      <c r="L78" s="15"/>
      <c r="M78" s="15"/>
      <c r="N78" s="15"/>
      <c r="O78" s="15"/>
      <c r="P78" s="34">
        <v>2.1326958598441949E-2</v>
      </c>
      <c r="Q78" s="34">
        <v>1.1913597191456248E-2</v>
      </c>
      <c r="R78" s="34">
        <v>4.0543096635496018E-2</v>
      </c>
      <c r="S78" s="34">
        <v>1.2393536409816538E-2</v>
      </c>
    </row>
    <row r="79" spans="1:21">
      <c r="A79" s="12" t="s">
        <v>58</v>
      </c>
      <c r="C79" s="9"/>
      <c r="D79" s="34">
        <v>6.0134151100711769E-2</v>
      </c>
      <c r="E79" s="15"/>
      <c r="F79" s="34">
        <v>2.7207002887609476E-2</v>
      </c>
      <c r="G79" s="34"/>
      <c r="H79" s="34"/>
      <c r="I79" s="34"/>
      <c r="J79" s="34">
        <v>3.3233076583183037E-2</v>
      </c>
      <c r="K79" s="34">
        <v>3.7096884725389544E-2</v>
      </c>
      <c r="L79" s="15"/>
      <c r="M79" s="15"/>
      <c r="N79" s="15"/>
      <c r="O79" s="15"/>
      <c r="P79" s="34">
        <v>1.6048636485413346E-2</v>
      </c>
      <c r="Q79" s="34">
        <v>1.9398116615757355E-2</v>
      </c>
      <c r="R79" s="34">
        <v>2.9680954446301873E-2</v>
      </c>
      <c r="S79" s="34">
        <v>1.10117421438041E-2</v>
      </c>
    </row>
    <row r="80" spans="1:21">
      <c r="A80" s="12" t="s">
        <v>59</v>
      </c>
      <c r="C80" s="9"/>
      <c r="D80" s="34">
        <v>5.4849118717907732</v>
      </c>
      <c r="E80" s="15"/>
      <c r="F80" s="34">
        <v>2.5620535897377938</v>
      </c>
      <c r="G80" s="34"/>
      <c r="H80" s="34"/>
      <c r="I80" s="34"/>
      <c r="J80" s="34">
        <v>2.3920881309017945</v>
      </c>
      <c r="K80" s="34">
        <v>2.6836322446478658</v>
      </c>
      <c r="L80" s="15"/>
      <c r="M80" s="15"/>
      <c r="N80" s="15"/>
      <c r="O80" s="15"/>
      <c r="P80" s="34">
        <v>1.633946485577902</v>
      </c>
      <c r="Q80" s="34">
        <v>1.7161554707492517</v>
      </c>
      <c r="R80" s="34">
        <v>3.0627270844010321</v>
      </c>
      <c r="S80" s="34">
        <v>1.2178916832906292</v>
      </c>
    </row>
    <row r="81" spans="1:28">
      <c r="A81" s="12" t="s">
        <v>60</v>
      </c>
      <c r="C81" s="9"/>
      <c r="D81" s="34">
        <v>0.40143341615990813</v>
      </c>
      <c r="E81" s="15"/>
      <c r="F81" s="34">
        <v>0.15652290725268284</v>
      </c>
      <c r="G81" s="34"/>
      <c r="H81" s="34"/>
      <c r="I81" s="34"/>
      <c r="J81" s="34">
        <v>0.22262643268779131</v>
      </c>
      <c r="K81" s="34">
        <v>0.23292862640934148</v>
      </c>
      <c r="L81" s="15"/>
      <c r="M81" s="15"/>
      <c r="N81" s="15"/>
      <c r="O81" s="15"/>
      <c r="P81" s="34">
        <v>0.16365282943215789</v>
      </c>
      <c r="Q81" s="34">
        <v>0.19994822529097986</v>
      </c>
      <c r="R81" s="34">
        <v>0.20452871196396877</v>
      </c>
      <c r="S81" s="34">
        <v>9.2656531909074913E-2</v>
      </c>
    </row>
    <row r="82" spans="1:28">
      <c r="A82" s="12" t="s">
        <v>61</v>
      </c>
      <c r="C82" s="9"/>
      <c r="D82" s="34">
        <v>1.0906341003196602</v>
      </c>
      <c r="E82" s="15"/>
      <c r="F82" s="34">
        <v>0.35621008130642084</v>
      </c>
      <c r="G82" s="34"/>
      <c r="H82" s="34"/>
      <c r="I82" s="34"/>
      <c r="J82" s="34">
        <v>0.75617096777893</v>
      </c>
      <c r="K82" s="34">
        <v>1.0052728972496248</v>
      </c>
      <c r="L82" s="15"/>
      <c r="M82" s="15"/>
      <c r="N82" s="15"/>
      <c r="O82" s="15"/>
      <c r="P82" s="34">
        <v>0.35452660958384463</v>
      </c>
      <c r="Q82" s="34">
        <v>0.56155990812192735</v>
      </c>
      <c r="R82" s="34">
        <v>0.41462230138269418</v>
      </c>
      <c r="S82" s="34">
        <v>0.21325696899687291</v>
      </c>
    </row>
    <row r="83" spans="1:28">
      <c r="A83" s="12" t="s">
        <v>62</v>
      </c>
      <c r="C83" s="9"/>
      <c r="D83" s="34">
        <v>5.1558214401890914E-2</v>
      </c>
      <c r="E83" s="15"/>
      <c r="F83" s="34">
        <v>4.2619611120754963E-2</v>
      </c>
      <c r="G83" s="34"/>
      <c r="H83" s="34"/>
      <c r="I83" s="34"/>
      <c r="J83" s="34">
        <v>3.2886574449924981E-2</v>
      </c>
      <c r="K83" s="34">
        <v>5.5277088503583573E-2</v>
      </c>
      <c r="L83" s="15"/>
      <c r="M83" s="15"/>
      <c r="N83" s="15"/>
      <c r="O83" s="15"/>
      <c r="P83" s="34">
        <v>3.0711233512762826E-2</v>
      </c>
      <c r="Q83" s="34">
        <v>3.9820616994676657E-2</v>
      </c>
      <c r="R83" s="34">
        <v>3.9180251108173608E-2</v>
      </c>
      <c r="S83" s="34">
        <v>1.8581444875574647E-2</v>
      </c>
    </row>
    <row r="84" spans="1:28">
      <c r="A84" s="12" t="s">
        <v>63</v>
      </c>
      <c r="C84" s="9"/>
      <c r="D84" s="34">
        <v>0.28135430614716056</v>
      </c>
      <c r="E84" s="15"/>
      <c r="F84" s="34">
        <v>0.10104249864923735</v>
      </c>
      <c r="G84" s="34"/>
      <c r="H84" s="34"/>
      <c r="I84" s="34"/>
      <c r="J84" s="34">
        <v>0.1171522645627433</v>
      </c>
      <c r="K84" s="34">
        <v>0.11179677153554993</v>
      </c>
      <c r="L84" s="15"/>
      <c r="M84" s="15"/>
      <c r="N84" s="15"/>
      <c r="O84" s="15"/>
      <c r="P84" s="34">
        <v>9.7493890581163437E-2</v>
      </c>
      <c r="Q84" s="34">
        <v>9.7619057747830418E-2</v>
      </c>
      <c r="R84" s="34">
        <v>0.11080739917390783</v>
      </c>
      <c r="S84" s="34">
        <v>5.5679227705259994E-2</v>
      </c>
    </row>
    <row r="85" spans="1:28">
      <c r="A85" s="12" t="s">
        <v>64</v>
      </c>
      <c r="C85" s="9"/>
      <c r="D85" s="34">
        <v>7.8991529359033863E-2</v>
      </c>
      <c r="E85" s="15"/>
      <c r="F85" s="34">
        <v>3.6157748030227733E-2</v>
      </c>
      <c r="G85" s="34"/>
      <c r="H85" s="34"/>
      <c r="I85" s="34"/>
      <c r="J85" s="34">
        <v>5.3200388157783191E-2</v>
      </c>
      <c r="K85" s="34">
        <v>4.1931101557283246E-2</v>
      </c>
      <c r="L85" s="15"/>
      <c r="M85" s="15"/>
      <c r="N85" s="15"/>
      <c r="O85" s="15"/>
      <c r="P85" s="34">
        <v>2.5404251490348077E-2</v>
      </c>
      <c r="Q85" s="34">
        <v>4.8073215331344066E-2</v>
      </c>
      <c r="R85" s="34">
        <v>2.2797537113479788E-2</v>
      </c>
      <c r="S85" s="34">
        <v>1.7308408513919113E-2</v>
      </c>
    </row>
    <row r="86" spans="1:28">
      <c r="A86" s="12" t="s">
        <v>65</v>
      </c>
      <c r="C86" s="9"/>
      <c r="D86" s="34">
        <v>0.25403759835221207</v>
      </c>
      <c r="E86" s="15"/>
      <c r="F86" s="34">
        <v>0.1071307453564448</v>
      </c>
      <c r="G86" s="34"/>
      <c r="H86" s="34"/>
      <c r="I86" s="34"/>
      <c r="J86" s="34">
        <v>0.14411370830641607</v>
      </c>
      <c r="K86" s="34">
        <v>0.15781953450143807</v>
      </c>
      <c r="L86" s="15"/>
      <c r="M86" s="15"/>
      <c r="N86" s="15"/>
      <c r="O86" s="15"/>
      <c r="P86" s="34">
        <v>5.6832292318347591E-2</v>
      </c>
      <c r="Q86" s="34">
        <v>0.12094323256487671</v>
      </c>
      <c r="R86" s="34">
        <v>0.12971111626491447</v>
      </c>
      <c r="S86" s="34">
        <v>7.3493747548876859E-2</v>
      </c>
    </row>
    <row r="87" spans="1:28">
      <c r="A87" s="12" t="s">
        <v>66</v>
      </c>
      <c r="C87" s="9"/>
      <c r="D87" s="34">
        <v>4.7891866382467445E-2</v>
      </c>
      <c r="E87" s="15"/>
      <c r="F87" s="34">
        <v>2.4847386015464698E-2</v>
      </c>
      <c r="G87" s="34"/>
      <c r="H87" s="34"/>
      <c r="I87" s="34"/>
      <c r="J87" s="34">
        <v>2.0448974499642975E-2</v>
      </c>
      <c r="K87" s="34">
        <v>2.1726142833188737E-2</v>
      </c>
      <c r="L87" s="15"/>
      <c r="M87" s="15"/>
      <c r="N87" s="15"/>
      <c r="O87" s="15"/>
      <c r="P87" s="34">
        <v>7.7377622251036922E-3</v>
      </c>
      <c r="Q87" s="34">
        <v>2.3853504663904325E-2</v>
      </c>
      <c r="R87" s="34">
        <v>1.7371016568613607E-2</v>
      </c>
      <c r="S87" s="34">
        <v>8.7115173752400476E-3</v>
      </c>
    </row>
    <row r="88" spans="1:28">
      <c r="A88" s="12" t="s">
        <v>67</v>
      </c>
      <c r="C88" s="9"/>
      <c r="D88" s="34">
        <v>0.24359057940938009</v>
      </c>
      <c r="E88" s="15"/>
      <c r="F88" s="34">
        <v>0.12172086093760506</v>
      </c>
      <c r="G88" s="34"/>
      <c r="H88" s="34"/>
      <c r="I88" s="34"/>
      <c r="J88" s="34">
        <v>0.10780540423041714</v>
      </c>
      <c r="K88" s="34">
        <v>0.14819409618795518</v>
      </c>
      <c r="L88" s="15"/>
      <c r="M88" s="15"/>
      <c r="N88" s="15"/>
      <c r="O88" s="15"/>
      <c r="P88" s="34">
        <v>0.12882871850640457</v>
      </c>
      <c r="Q88" s="34">
        <v>0.13057157306351375</v>
      </c>
      <c r="R88" s="34">
        <v>0.13046769863899327</v>
      </c>
      <c r="S88" s="34">
        <v>4.0995405723607027E-2</v>
      </c>
    </row>
    <row r="89" spans="1:28">
      <c r="A89" s="12" t="s">
        <v>68</v>
      </c>
      <c r="C89" s="9"/>
      <c r="D89" s="34">
        <v>0.96098921182128716</v>
      </c>
      <c r="E89" s="15"/>
      <c r="F89" s="34">
        <v>0.39318136860124325</v>
      </c>
      <c r="G89" s="34"/>
      <c r="H89" s="34"/>
      <c r="I89" s="34"/>
      <c r="J89" s="34">
        <v>0.49624173923659887</v>
      </c>
      <c r="K89" s="34">
        <v>0.69766405994013136</v>
      </c>
      <c r="L89" s="15"/>
      <c r="M89" s="15"/>
      <c r="N89" s="15"/>
      <c r="O89" s="15"/>
      <c r="P89" s="34">
        <v>0.41543362645407511</v>
      </c>
      <c r="Q89" s="34">
        <v>0.47152320435561967</v>
      </c>
      <c r="R89" s="34">
        <v>0.47809458974872843</v>
      </c>
      <c r="S89" s="34">
        <v>0.16792782806897058</v>
      </c>
    </row>
    <row r="90" spans="1:28">
      <c r="A90" s="12" t="s">
        <v>69</v>
      </c>
      <c r="C90" s="9"/>
      <c r="D90" s="34">
        <v>6.0161466717298745E-2</v>
      </c>
      <c r="E90" s="15"/>
      <c r="F90" s="34">
        <v>2.7506694030663095E-2</v>
      </c>
      <c r="G90" s="34"/>
      <c r="H90" s="34"/>
      <c r="I90" s="34"/>
      <c r="J90" s="34">
        <v>2.8801593955799877E-2</v>
      </c>
      <c r="K90" s="34">
        <v>2.6083529804585708E-2</v>
      </c>
      <c r="L90" s="15"/>
      <c r="M90" s="15"/>
      <c r="N90" s="15"/>
      <c r="O90" s="15"/>
      <c r="P90" s="34">
        <v>1.3204118685512491E-2</v>
      </c>
      <c r="Q90" s="34">
        <v>2.6920325450197166E-2</v>
      </c>
      <c r="R90" s="34">
        <v>1.8964297491856314E-2</v>
      </c>
      <c r="S90" s="34">
        <v>7.2057302399796026E-3</v>
      </c>
    </row>
    <row r="91" spans="1:28">
      <c r="A91" s="12" t="s">
        <v>70</v>
      </c>
      <c r="C91" s="9"/>
      <c r="D91" s="34">
        <v>0.13734027583222619</v>
      </c>
      <c r="E91" s="15"/>
      <c r="F91" s="34">
        <v>6.9366444418757056E-2</v>
      </c>
      <c r="G91" s="34"/>
      <c r="H91" s="34"/>
      <c r="I91" s="34"/>
      <c r="J91" s="34">
        <v>6.9137352886559006E-2</v>
      </c>
      <c r="K91" s="34">
        <v>7.9066925577889427E-2</v>
      </c>
      <c r="L91" s="15"/>
      <c r="M91" s="15"/>
      <c r="N91" s="15"/>
      <c r="O91" s="15"/>
      <c r="P91" s="34">
        <v>5.0478217534141029E-2</v>
      </c>
      <c r="Q91" s="34">
        <v>4.215050294456589E-2</v>
      </c>
      <c r="R91" s="34">
        <v>7.9021922781420895E-2</v>
      </c>
      <c r="S91" s="34">
        <v>3.4273273840731505E-2</v>
      </c>
    </row>
    <row r="92" spans="1:28">
      <c r="A92" s="12" t="s">
        <v>71</v>
      </c>
      <c r="C92" s="9"/>
      <c r="D92" s="34">
        <v>1.4808854293623048E-2</v>
      </c>
      <c r="E92" s="15"/>
      <c r="F92" s="34">
        <v>1.0963340225899095E-2</v>
      </c>
      <c r="G92" s="34"/>
      <c r="H92" s="34"/>
      <c r="I92" s="34"/>
      <c r="J92" s="34">
        <v>1.6943727662903325E-2</v>
      </c>
      <c r="K92" s="34">
        <v>1.1917048151492788E-2</v>
      </c>
      <c r="L92" s="15"/>
      <c r="M92" s="15"/>
      <c r="N92" s="15"/>
      <c r="O92" s="15"/>
      <c r="P92" s="34">
        <v>8.3168633004614481E-3</v>
      </c>
      <c r="Q92" s="34">
        <v>1.2816833194957132E-2</v>
      </c>
      <c r="R92" s="34">
        <v>1.1148483994827206E-2</v>
      </c>
      <c r="S92" s="34">
        <v>4.5105741960945805E-3</v>
      </c>
    </row>
    <row r="93" spans="1:28">
      <c r="A93" s="12" t="s">
        <v>72</v>
      </c>
      <c r="C93" s="9"/>
      <c r="D93" s="34">
        <v>0.13378220626245094</v>
      </c>
      <c r="E93" s="15"/>
      <c r="F93" s="34">
        <v>7.1678939798753338E-2</v>
      </c>
      <c r="G93" s="34"/>
      <c r="H93" s="34"/>
      <c r="I93" s="34"/>
      <c r="J93" s="34">
        <v>6.016152500005565E-2</v>
      </c>
      <c r="K93" s="34">
        <v>7.115279972833459E-2</v>
      </c>
      <c r="L93" s="15"/>
      <c r="M93" s="15"/>
      <c r="N93" s="15"/>
      <c r="O93" s="15"/>
      <c r="P93" s="34">
        <v>4.0286182425080731E-2</v>
      </c>
      <c r="Q93" s="34">
        <v>8.9542370924570194E-2</v>
      </c>
      <c r="R93" s="34">
        <v>6.365611223728089E-2</v>
      </c>
      <c r="S93" s="34">
        <v>2.9227354610331824E-2</v>
      </c>
      <c r="U93" s="86"/>
    </row>
    <row r="94" spans="1:28">
      <c r="A94" s="12" t="s">
        <v>73</v>
      </c>
      <c r="C94" s="9"/>
      <c r="D94" s="34">
        <v>1.6354544837669401E-2</v>
      </c>
      <c r="E94" s="15"/>
      <c r="F94" s="34">
        <v>1.223944338180227E-2</v>
      </c>
      <c r="G94" s="34"/>
      <c r="H94" s="34"/>
      <c r="I94" s="34"/>
      <c r="J94" s="34">
        <v>9.848923946481342E-3</v>
      </c>
      <c r="K94" s="34">
        <v>1.0884490923956918E-2</v>
      </c>
      <c r="L94" s="15"/>
      <c r="M94" s="15"/>
      <c r="N94" s="15"/>
      <c r="O94" s="15"/>
      <c r="P94" s="34">
        <v>9.1255772105735978E-3</v>
      </c>
      <c r="Q94" s="34">
        <v>7.4818891491418059E-3</v>
      </c>
      <c r="R94" s="34">
        <v>1.0590272731909996E-2</v>
      </c>
      <c r="S94" s="34">
        <v>3.6572135397331305E-3</v>
      </c>
      <c r="U94" s="86"/>
    </row>
    <row r="95" spans="1:28">
      <c r="D95" s="34"/>
      <c r="E95" s="15"/>
      <c r="F95" s="34"/>
      <c r="G95" s="34"/>
      <c r="H95" s="34"/>
      <c r="I95" s="34"/>
      <c r="J95" s="34"/>
      <c r="K95" s="34"/>
      <c r="L95" s="15"/>
      <c r="M95" s="15"/>
      <c r="N95" s="15"/>
      <c r="O95" s="15"/>
      <c r="P95" s="34"/>
      <c r="Q95" s="34"/>
      <c r="R95" s="34"/>
      <c r="S95" s="34"/>
      <c r="U95" s="86"/>
    </row>
    <row r="96" spans="1:28" ht="34">
      <c r="A96" s="40" t="s">
        <v>120</v>
      </c>
      <c r="B96" s="15" t="s">
        <v>112</v>
      </c>
      <c r="C96" s="15" t="s">
        <v>112</v>
      </c>
      <c r="D96" s="15" t="s">
        <v>113</v>
      </c>
      <c r="E96" s="15"/>
      <c r="F96" s="15" t="s">
        <v>113</v>
      </c>
      <c r="G96" s="15"/>
      <c r="H96" s="15" t="s">
        <v>113</v>
      </c>
      <c r="I96" s="15" t="s">
        <v>113</v>
      </c>
      <c r="J96" s="15" t="s">
        <v>113</v>
      </c>
      <c r="K96" s="15" t="s">
        <v>113</v>
      </c>
      <c r="L96" s="15" t="s">
        <v>113</v>
      </c>
      <c r="M96" s="15" t="s">
        <v>113</v>
      </c>
      <c r="N96" s="15"/>
      <c r="O96" s="15" t="s">
        <v>113</v>
      </c>
      <c r="P96" s="15" t="s">
        <v>113</v>
      </c>
      <c r="Q96" s="15" t="s">
        <v>113</v>
      </c>
      <c r="R96" s="15" t="s">
        <v>113</v>
      </c>
      <c r="S96" s="15" t="s">
        <v>113</v>
      </c>
      <c r="T96" s="15" t="s">
        <v>113</v>
      </c>
      <c r="U96" s="104"/>
      <c r="V96" s="14"/>
      <c r="W96" s="14"/>
      <c r="X96" s="14"/>
      <c r="Y96" s="14"/>
      <c r="Z96" s="14"/>
      <c r="AA96" s="14"/>
      <c r="AB96" s="14"/>
    </row>
    <row r="97" spans="1:28">
      <c r="A97" s="40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04"/>
      <c r="V97" s="14"/>
      <c r="W97" s="14"/>
      <c r="X97" s="14"/>
      <c r="Y97" s="14"/>
      <c r="Z97" s="14"/>
      <c r="AA97" s="14"/>
      <c r="AB97" s="14"/>
    </row>
    <row r="98" spans="1:28" s="2" customFormat="1" ht="18">
      <c r="A98" s="12" t="s">
        <v>174</v>
      </c>
      <c r="B98" s="97">
        <v>9.8521545398060741</v>
      </c>
      <c r="C98" s="97">
        <v>9.1849094180387389</v>
      </c>
      <c r="D98" s="97">
        <v>38.576880725407648</v>
      </c>
      <c r="E98" s="97"/>
      <c r="F98" s="97">
        <v>82.961680331642611</v>
      </c>
      <c r="G98" s="97"/>
      <c r="H98" s="97">
        <v>68.329247213053719</v>
      </c>
      <c r="I98" s="97">
        <v>58.943184607308936</v>
      </c>
      <c r="J98" s="97">
        <v>38.515196345202831</v>
      </c>
      <c r="K98" s="97">
        <v>35.388321739167957</v>
      </c>
      <c r="L98" s="97">
        <v>27.649043672170198</v>
      </c>
      <c r="M98" s="97">
        <v>10.003070372511569</v>
      </c>
      <c r="N98" s="97"/>
      <c r="O98" s="97">
        <v>28.771548684547344</v>
      </c>
      <c r="P98" s="97">
        <v>20.263935738744024</v>
      </c>
      <c r="Q98" s="97">
        <v>21.049129880173378</v>
      </c>
      <c r="R98" s="97">
        <v>17.540386056364245</v>
      </c>
      <c r="S98" s="97">
        <v>23.47414746404889</v>
      </c>
      <c r="T98" s="97">
        <v>7.8474422577901555</v>
      </c>
      <c r="U98" s="75"/>
    </row>
    <row r="99" spans="1:28">
      <c r="D99" s="23"/>
      <c r="F99" s="23"/>
      <c r="G99" s="23"/>
      <c r="H99" s="23"/>
      <c r="I99" s="23"/>
      <c r="J99" s="23"/>
      <c r="K99" s="23"/>
      <c r="P99" s="23"/>
      <c r="Q99" s="23"/>
      <c r="R99" s="23"/>
      <c r="S99" s="23"/>
      <c r="U99" s="75"/>
    </row>
    <row r="100" spans="1:28">
      <c r="A100" s="12" t="s">
        <v>114</v>
      </c>
      <c r="D100" s="23"/>
      <c r="F100" s="23"/>
      <c r="G100" s="23"/>
      <c r="H100" s="23"/>
      <c r="I100" s="23"/>
      <c r="J100" s="23"/>
      <c r="K100" s="23"/>
      <c r="P100" s="23"/>
      <c r="Q100" s="23"/>
      <c r="R100" s="23"/>
      <c r="S100" s="23"/>
      <c r="U100" s="75"/>
    </row>
    <row r="101" spans="1:28">
      <c r="A101" s="12" t="s">
        <v>186</v>
      </c>
      <c r="D101" s="52"/>
      <c r="F101" s="52"/>
      <c r="G101" s="52"/>
      <c r="H101" s="52"/>
      <c r="I101" s="52"/>
      <c r="J101" s="52"/>
      <c r="K101" s="52"/>
      <c r="P101" s="52"/>
      <c r="Q101" s="52"/>
      <c r="R101" s="52"/>
      <c r="S101" s="52"/>
      <c r="U101" s="75"/>
    </row>
    <row r="102" spans="1:28" ht="18">
      <c r="A102" s="9" t="s">
        <v>190</v>
      </c>
      <c r="D102" s="23"/>
      <c r="F102" s="23"/>
      <c r="G102" s="23"/>
      <c r="H102" s="23"/>
      <c r="I102" s="23"/>
      <c r="J102" s="23"/>
      <c r="K102" s="23"/>
      <c r="P102" s="23"/>
      <c r="Q102" s="23"/>
      <c r="R102" s="23"/>
      <c r="S102" s="23"/>
      <c r="U102" s="75"/>
    </row>
    <row r="103" spans="1:28">
      <c r="D103" s="23"/>
      <c r="F103" s="23"/>
      <c r="G103" s="23"/>
      <c r="H103" s="23"/>
      <c r="I103" s="23"/>
      <c r="J103" s="23"/>
      <c r="K103" s="23"/>
      <c r="P103" s="23"/>
      <c r="Q103" s="23"/>
      <c r="R103" s="23"/>
      <c r="S103" s="23"/>
      <c r="U103" s="75"/>
    </row>
    <row r="104" spans="1:28">
      <c r="D104" s="23"/>
      <c r="F104" s="23"/>
      <c r="G104" s="23"/>
      <c r="H104" s="23"/>
      <c r="I104" s="23"/>
      <c r="J104" s="23"/>
      <c r="K104" s="23"/>
      <c r="P104" s="23"/>
      <c r="Q104" s="23"/>
      <c r="R104" s="23"/>
      <c r="S104" s="23"/>
      <c r="U104" s="75"/>
    </row>
    <row r="105" spans="1:28">
      <c r="U105" s="75"/>
    </row>
    <row r="106" spans="1:28">
      <c r="U106" s="75"/>
    </row>
    <row r="107" spans="1:28">
      <c r="U107" s="76"/>
    </row>
    <row r="108" spans="1:28">
      <c r="U108" s="76"/>
    </row>
    <row r="109" spans="1:28">
      <c r="U109" s="76"/>
    </row>
    <row r="110" spans="1:28">
      <c r="U110" s="76"/>
    </row>
    <row r="111" spans="1:28">
      <c r="U111" s="76"/>
    </row>
    <row r="112" spans="1:28">
      <c r="U112" s="76"/>
    </row>
    <row r="113" spans="21:21">
      <c r="U113" s="75"/>
    </row>
  </sheetData>
  <mergeCells count="4">
    <mergeCell ref="A1:T1"/>
    <mergeCell ref="B2:D2"/>
    <mergeCell ref="H2:M2"/>
    <mergeCell ref="O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8248-797C-CB43-B242-E133E6F014F0}">
  <dimension ref="A1:U107"/>
  <sheetViews>
    <sheetView zoomScale="130" zoomScaleNormal="130" workbookViewId="0">
      <selection activeCell="B2" sqref="B2:C2"/>
    </sheetView>
  </sheetViews>
  <sheetFormatPr baseColWidth="10" defaultRowHeight="16"/>
  <cols>
    <col min="1" max="1" width="14.5" style="30" customWidth="1"/>
    <col min="2" max="2" width="7.33203125" style="2" bestFit="1" customWidth="1"/>
    <col min="3" max="3" width="10.6640625" style="2" bestFit="1" customWidth="1"/>
    <col min="4" max="4" width="2.83203125" style="2" customWidth="1"/>
    <col min="5" max="5" width="11" style="2" bestFit="1" customWidth="1"/>
    <col min="6" max="6" width="8.33203125" style="2" bestFit="1" customWidth="1"/>
    <col min="7" max="16384" width="10.83203125" style="9"/>
  </cols>
  <sheetData>
    <row r="1" spans="1:21" ht="16" customHeight="1">
      <c r="A1" s="92" t="s">
        <v>401</v>
      </c>
      <c r="B1" s="92"/>
      <c r="C1" s="92"/>
      <c r="D1" s="92"/>
      <c r="E1" s="92"/>
      <c r="F1" s="92"/>
    </row>
    <row r="2" spans="1:21">
      <c r="B2" s="171" t="s">
        <v>416</v>
      </c>
      <c r="C2" s="171"/>
      <c r="D2" s="41"/>
      <c r="E2" s="171" t="s">
        <v>111</v>
      </c>
      <c r="F2" s="171"/>
    </row>
    <row r="3" spans="1:21" ht="16" customHeight="1" thickBot="1">
      <c r="A3" s="53" t="s">
        <v>29</v>
      </c>
      <c r="B3" s="43" t="s">
        <v>10</v>
      </c>
      <c r="C3" s="43" t="s">
        <v>11</v>
      </c>
      <c r="D3" s="45"/>
      <c r="E3" s="43" t="s">
        <v>13</v>
      </c>
      <c r="F3" s="43" t="s">
        <v>31</v>
      </c>
    </row>
    <row r="4" spans="1:21" ht="17" thickTop="1">
      <c r="A4" s="41" t="s">
        <v>41</v>
      </c>
      <c r="B4" s="47">
        <v>7</v>
      </c>
      <c r="C4" s="47">
        <v>9</v>
      </c>
      <c r="D4" s="47"/>
      <c r="E4" s="47">
        <v>7</v>
      </c>
      <c r="F4" s="47">
        <v>6</v>
      </c>
      <c r="N4" s="36"/>
      <c r="O4" s="36"/>
      <c r="P4" s="36"/>
      <c r="Q4" s="36"/>
    </row>
    <row r="5" spans="1:21" ht="18">
      <c r="A5" s="30" t="s">
        <v>121</v>
      </c>
      <c r="B5" s="89">
        <v>6.5156129077235753E-2</v>
      </c>
      <c r="C5" s="89">
        <v>7.6489667650309068E-2</v>
      </c>
      <c r="D5" s="17"/>
      <c r="E5" s="16">
        <v>8.8647092338752939E-2</v>
      </c>
      <c r="F5" s="6">
        <v>6.7003485058910364E-2</v>
      </c>
      <c r="G5" s="35"/>
      <c r="H5" s="35"/>
      <c r="N5" s="1"/>
      <c r="O5" s="1"/>
      <c r="P5" s="1"/>
      <c r="Q5" s="1"/>
    </row>
    <row r="6" spans="1:21">
      <c r="A6" s="30" t="s">
        <v>110</v>
      </c>
      <c r="B6" s="89">
        <v>3.912510947129598E-2</v>
      </c>
      <c r="C6" s="89">
        <v>2.0533174265069246E-2</v>
      </c>
      <c r="D6" s="17"/>
      <c r="E6" s="16">
        <v>2.7566880310779439E-2</v>
      </c>
      <c r="F6" s="6">
        <v>2.7810429925204889E-2</v>
      </c>
      <c r="G6" s="35"/>
      <c r="H6" s="35"/>
      <c r="N6" s="35"/>
      <c r="O6" s="35"/>
      <c r="P6" s="35"/>
      <c r="Q6" s="35"/>
    </row>
    <row r="7" spans="1:21" ht="18">
      <c r="A7" s="30" t="s">
        <v>122</v>
      </c>
      <c r="B7" s="89">
        <v>0.10044934019085414</v>
      </c>
      <c r="C7" s="89">
        <v>0.10968478818332295</v>
      </c>
      <c r="D7" s="6"/>
      <c r="E7" s="16">
        <v>0.12310426570254809</v>
      </c>
      <c r="F7" s="54">
        <v>0.101267</v>
      </c>
      <c r="N7" s="35"/>
      <c r="O7" s="35"/>
      <c r="P7" s="35"/>
      <c r="Q7" s="35"/>
    </row>
    <row r="8" spans="1:21">
      <c r="A8" s="30" t="s">
        <v>110</v>
      </c>
      <c r="B8" s="89">
        <v>5.2815023331206898E-2</v>
      </c>
      <c r="C8" s="89">
        <v>4.779230803659E-2</v>
      </c>
      <c r="D8" s="6"/>
      <c r="E8" s="16">
        <v>4.0952496606640153E-2</v>
      </c>
      <c r="F8" s="54">
        <v>4.0662999999999998E-2</v>
      </c>
      <c r="N8" s="52"/>
      <c r="O8" s="55"/>
      <c r="P8" s="55"/>
      <c r="Q8" s="55"/>
    </row>
    <row r="9" spans="1:21">
      <c r="B9" s="15"/>
      <c r="C9" s="15"/>
      <c r="D9" s="15"/>
      <c r="E9" s="15"/>
      <c r="F9" s="15"/>
      <c r="N9" s="35"/>
      <c r="O9" s="35"/>
      <c r="P9" s="35"/>
      <c r="Q9" s="35"/>
    </row>
    <row r="10" spans="1:21">
      <c r="A10" s="19" t="s">
        <v>44</v>
      </c>
      <c r="B10" s="15"/>
      <c r="C10" s="15"/>
      <c r="D10" s="15"/>
      <c r="E10" s="15"/>
      <c r="F10" s="15"/>
      <c r="N10" s="35"/>
      <c r="O10" s="35"/>
      <c r="P10" s="35"/>
      <c r="Q10" s="35"/>
    </row>
    <row r="11" spans="1:21">
      <c r="A11" s="30" t="s">
        <v>75</v>
      </c>
      <c r="B11" s="15"/>
      <c r="C11" s="15"/>
      <c r="D11" s="15"/>
      <c r="E11" s="15"/>
      <c r="F11" s="15"/>
      <c r="N11" s="35"/>
      <c r="O11" s="35"/>
      <c r="P11" s="35"/>
      <c r="Q11" s="35"/>
    </row>
    <row r="12" spans="1:21" ht="18">
      <c r="A12" s="56" t="s">
        <v>123</v>
      </c>
      <c r="B12" s="21">
        <v>39.960290499999999</v>
      </c>
      <c r="C12" s="34">
        <v>41.042961350000006</v>
      </c>
      <c r="D12" s="34"/>
      <c r="E12" s="34">
        <v>40.550674647058841</v>
      </c>
      <c r="F12" s="34">
        <v>39.48495448648648</v>
      </c>
      <c r="H12" s="35"/>
      <c r="I12" s="35"/>
      <c r="J12" s="35"/>
      <c r="K12" s="35"/>
      <c r="L12" s="35"/>
      <c r="N12" s="35"/>
      <c r="O12" s="35"/>
      <c r="P12" s="35"/>
      <c r="Q12" s="35"/>
    </row>
    <row r="13" spans="1:21" ht="18">
      <c r="A13" s="56" t="s">
        <v>124</v>
      </c>
      <c r="B13" s="21">
        <v>2.0513207000000002</v>
      </c>
      <c r="C13" s="34">
        <v>1.42364135</v>
      </c>
      <c r="D13" s="34"/>
      <c r="E13" s="34">
        <v>1.6461993529411767</v>
      </c>
      <c r="F13" s="34">
        <v>1.6953003243243239</v>
      </c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 ht="18">
      <c r="A14" s="56" t="s">
        <v>131</v>
      </c>
      <c r="B14" s="21">
        <v>3.1341599999999997E-2</v>
      </c>
      <c r="C14" s="58" t="s">
        <v>45</v>
      </c>
      <c r="D14" s="58"/>
      <c r="E14" s="58" t="s">
        <v>45</v>
      </c>
      <c r="F14" s="58" t="s">
        <v>45</v>
      </c>
      <c r="H14" s="35"/>
      <c r="I14" s="35"/>
      <c r="J14" s="35"/>
      <c r="K14" s="35"/>
      <c r="L14" s="35"/>
      <c r="M14" s="35"/>
      <c r="N14" s="35"/>
      <c r="O14" s="35"/>
      <c r="P14" s="35"/>
    </row>
    <row r="15" spans="1:21" ht="18">
      <c r="A15" s="56" t="s">
        <v>125</v>
      </c>
      <c r="B15" s="21">
        <v>13.666557700000002</v>
      </c>
      <c r="C15" s="34">
        <v>13.939032800000001</v>
      </c>
      <c r="D15" s="34"/>
      <c r="E15" s="34">
        <v>15.175402450980398</v>
      </c>
      <c r="F15" s="34">
        <v>15.462791459459464</v>
      </c>
      <c r="H15" s="35"/>
      <c r="I15" s="35"/>
      <c r="J15" s="35"/>
      <c r="K15" s="35"/>
      <c r="L15" s="35"/>
      <c r="M15" s="35"/>
      <c r="N15" s="35"/>
      <c r="O15" s="35"/>
      <c r="P15" s="35"/>
    </row>
    <row r="16" spans="1:21" ht="18">
      <c r="A16" s="30" t="s">
        <v>130</v>
      </c>
      <c r="B16" s="21">
        <v>12.3753694</v>
      </c>
      <c r="C16" s="34">
        <v>11.032739999999999</v>
      </c>
      <c r="D16" s="34"/>
      <c r="E16" s="34">
        <v>10.109935294117644</v>
      </c>
      <c r="F16" s="34">
        <v>10.467556756756757</v>
      </c>
      <c r="N16" s="35"/>
      <c r="O16" s="35"/>
      <c r="P16" s="35"/>
    </row>
    <row r="17" spans="1:17">
      <c r="A17" s="56" t="s">
        <v>1</v>
      </c>
      <c r="B17" s="21">
        <v>12.711528099999999</v>
      </c>
      <c r="C17" s="34">
        <v>13.806473950000001</v>
      </c>
      <c r="D17" s="34"/>
      <c r="E17" s="34">
        <v>13.915996431372552</v>
      </c>
      <c r="F17" s="34">
        <v>13.228045027027026</v>
      </c>
      <c r="N17" s="35"/>
      <c r="O17" s="35"/>
      <c r="P17" s="35"/>
      <c r="Q17" s="35"/>
    </row>
    <row r="18" spans="1:17">
      <c r="A18" s="56" t="s">
        <v>4</v>
      </c>
      <c r="B18" s="21">
        <v>0.1732678</v>
      </c>
      <c r="C18" s="34">
        <v>0.14168209999999998</v>
      </c>
      <c r="D18" s="34"/>
      <c r="E18" s="34">
        <v>9.8339941176470588E-2</v>
      </c>
      <c r="F18" s="34">
        <v>8.8496729729729731E-2</v>
      </c>
      <c r="N18" s="55"/>
      <c r="O18" s="55"/>
      <c r="P18" s="55"/>
      <c r="Q18" s="55"/>
    </row>
    <row r="19" spans="1:17">
      <c r="A19" s="56" t="s">
        <v>2</v>
      </c>
      <c r="B19" s="21">
        <v>11.994578200000001</v>
      </c>
      <c r="C19" s="34">
        <v>12.134777599999998</v>
      </c>
      <c r="D19" s="34"/>
      <c r="E19" s="34">
        <v>12.390922823529413</v>
      </c>
      <c r="F19" s="34">
        <v>12.374577405405404</v>
      </c>
      <c r="N19" s="35"/>
      <c r="O19" s="35"/>
      <c r="P19" s="35"/>
      <c r="Q19" s="35"/>
    </row>
    <row r="20" spans="1:17" ht="18">
      <c r="A20" s="56" t="s">
        <v>127</v>
      </c>
      <c r="B20" s="21">
        <v>2.3907353000000002</v>
      </c>
      <c r="C20" s="34">
        <v>2.2107239499999998</v>
      </c>
      <c r="D20" s="34"/>
      <c r="E20" s="34">
        <v>2.4548419215686272</v>
      </c>
      <c r="F20" s="34">
        <v>2.0559260810810809</v>
      </c>
      <c r="N20" s="52"/>
      <c r="O20" s="52"/>
      <c r="P20" s="52"/>
      <c r="Q20" s="52"/>
    </row>
    <row r="21" spans="1:17" ht="18">
      <c r="A21" s="56" t="s">
        <v>128</v>
      </c>
      <c r="B21" s="21">
        <v>0.51696539999999991</v>
      </c>
      <c r="C21" s="34">
        <v>0.46040000000000003</v>
      </c>
      <c r="D21" s="34"/>
      <c r="E21" s="34">
        <v>0.5069016078431372</v>
      </c>
      <c r="F21" s="34">
        <v>1.0558598378378381</v>
      </c>
      <c r="N21" s="35"/>
      <c r="O21" s="35"/>
      <c r="P21" s="35"/>
      <c r="Q21" s="35"/>
    </row>
    <row r="22" spans="1:17">
      <c r="A22" s="30" t="s">
        <v>46</v>
      </c>
      <c r="B22" s="21">
        <v>0</v>
      </c>
      <c r="C22" s="34">
        <v>0.19875039999999999</v>
      </c>
      <c r="D22" s="34"/>
      <c r="E22" s="34">
        <v>0.19454580392156853</v>
      </c>
      <c r="F22" s="34">
        <v>0.22468405405405403</v>
      </c>
      <c r="N22" s="35"/>
      <c r="O22" s="35"/>
      <c r="P22" s="35"/>
      <c r="Q22" s="35"/>
    </row>
    <row r="23" spans="1:17">
      <c r="A23" s="30" t="s">
        <v>47</v>
      </c>
      <c r="B23" s="21">
        <v>2.79825E-2</v>
      </c>
      <c r="C23" s="34">
        <v>1.7768099999999998E-2</v>
      </c>
      <c r="D23" s="34"/>
      <c r="E23" s="34">
        <v>1.1278411764705887E-2</v>
      </c>
      <c r="F23" s="34">
        <v>1.470656756756757E-2</v>
      </c>
      <c r="O23" s="35"/>
      <c r="P23" s="35"/>
      <c r="Q23" s="35"/>
    </row>
    <row r="24" spans="1:17">
      <c r="B24" s="21"/>
      <c r="C24" s="34"/>
      <c r="D24" s="34"/>
      <c r="E24" s="34"/>
      <c r="F24" s="34"/>
      <c r="O24" s="35"/>
      <c r="P24" s="35"/>
      <c r="Q24" s="35"/>
    </row>
    <row r="25" spans="1:17">
      <c r="A25" s="30" t="s">
        <v>27</v>
      </c>
      <c r="B25" s="21">
        <v>64.676785023531835</v>
      </c>
      <c r="C25" s="34">
        <v>69.029272329222565</v>
      </c>
      <c r="D25" s="34"/>
      <c r="E25" s="34">
        <v>71.041453517372091</v>
      </c>
      <c r="F25" s="34">
        <v>67.620148164340279</v>
      </c>
      <c r="O25" s="35"/>
      <c r="P25" s="35"/>
      <c r="Q25" s="35"/>
    </row>
    <row r="26" spans="1:17">
      <c r="B26" s="34"/>
      <c r="C26" s="34"/>
      <c r="D26" s="34"/>
      <c r="E26" s="34"/>
      <c r="F26" s="34"/>
      <c r="N26" s="35"/>
      <c r="O26" s="35"/>
      <c r="P26" s="35"/>
      <c r="Q26" s="35"/>
    </row>
    <row r="27" spans="1:17">
      <c r="A27" s="30" t="s">
        <v>74</v>
      </c>
      <c r="B27" s="47"/>
      <c r="C27" s="47"/>
      <c r="D27" s="47"/>
      <c r="E27" s="47"/>
      <c r="F27" s="47"/>
      <c r="N27" s="35"/>
      <c r="O27" s="35"/>
      <c r="P27" s="35"/>
      <c r="Q27" s="35"/>
    </row>
    <row r="28" spans="1:17">
      <c r="A28" s="30" t="s">
        <v>48</v>
      </c>
      <c r="B28" s="58" t="s">
        <v>45</v>
      </c>
      <c r="C28" s="6">
        <v>7.0756439888543951E-2</v>
      </c>
      <c r="D28" s="6"/>
      <c r="E28" s="6">
        <v>9.427096868840007E-2</v>
      </c>
      <c r="F28" s="6">
        <v>4.5027232328654722E-2</v>
      </c>
      <c r="G28" s="14"/>
      <c r="N28" s="52"/>
      <c r="O28" s="52"/>
      <c r="P28" s="52"/>
      <c r="Q28" s="52"/>
    </row>
    <row r="29" spans="1:17">
      <c r="A29" s="30" t="s">
        <v>49</v>
      </c>
      <c r="B29" s="58" t="s">
        <v>45</v>
      </c>
      <c r="C29" s="6">
        <v>2.0659894602095252</v>
      </c>
      <c r="D29" s="6"/>
      <c r="E29" s="6">
        <v>1.5680283777655644</v>
      </c>
      <c r="F29" s="6">
        <v>8.3110315684956451</v>
      </c>
      <c r="G29" s="14"/>
      <c r="N29" s="35"/>
      <c r="O29" s="35"/>
      <c r="P29" s="35"/>
      <c r="Q29" s="35"/>
    </row>
    <row r="30" spans="1:17">
      <c r="A30" s="30" t="s">
        <v>50</v>
      </c>
      <c r="B30" s="58" t="s">
        <v>45</v>
      </c>
      <c r="C30" s="38">
        <v>127.85349954805227</v>
      </c>
      <c r="D30" s="38"/>
      <c r="E30" s="34">
        <v>73.726553530716103</v>
      </c>
      <c r="F30" s="38">
        <v>153.02533490288297</v>
      </c>
      <c r="G30" s="14"/>
      <c r="N30" s="35"/>
      <c r="O30" s="35"/>
      <c r="P30" s="35"/>
      <c r="Q30" s="35"/>
    </row>
    <row r="31" spans="1:17">
      <c r="A31" s="30" t="s">
        <v>51</v>
      </c>
      <c r="B31" s="58" t="s">
        <v>45</v>
      </c>
      <c r="C31" s="6">
        <v>2.6179154724857497E-2</v>
      </c>
      <c r="D31" s="6"/>
      <c r="E31" s="6">
        <v>7.2441670617952045E-3</v>
      </c>
      <c r="F31" s="6">
        <v>2.4203158111012681E-2</v>
      </c>
      <c r="G31" s="14"/>
      <c r="N31" s="35"/>
      <c r="O31" s="35"/>
      <c r="P31" s="35"/>
      <c r="Q31" s="35"/>
    </row>
    <row r="32" spans="1:17">
      <c r="A32" s="30" t="s">
        <v>52</v>
      </c>
      <c r="B32" s="58" t="s">
        <v>45</v>
      </c>
      <c r="C32" s="6">
        <v>1.2239885467185938E-2</v>
      </c>
      <c r="D32" s="6"/>
      <c r="E32" s="6">
        <v>2.3596168190192506E-3</v>
      </c>
      <c r="F32" s="6">
        <v>8.2502689794440379E-3</v>
      </c>
      <c r="G32" s="14"/>
      <c r="N32" s="35"/>
      <c r="O32" s="35"/>
      <c r="P32" s="35"/>
      <c r="Q32" s="35"/>
    </row>
    <row r="33" spans="1:17">
      <c r="A33" s="30" t="s">
        <v>53</v>
      </c>
      <c r="B33" s="58" t="s">
        <v>45</v>
      </c>
      <c r="C33" s="6">
        <v>1.958259354698379E-2</v>
      </c>
      <c r="D33" s="6"/>
      <c r="E33" s="6">
        <v>1.1832864966581725E-2</v>
      </c>
      <c r="F33" s="6">
        <v>1.8193081858875453E-2</v>
      </c>
      <c r="G33" s="14"/>
      <c r="N33" s="35"/>
      <c r="O33" s="35"/>
      <c r="P33" s="35"/>
      <c r="Q33" s="35"/>
    </row>
    <row r="34" spans="1:17">
      <c r="A34" s="30" t="s">
        <v>54</v>
      </c>
      <c r="B34" s="58" t="s">
        <v>45</v>
      </c>
      <c r="C34" s="6">
        <v>0.37520243248698715</v>
      </c>
      <c r="D34" s="6"/>
      <c r="E34" s="6">
        <v>0.17699371990174895</v>
      </c>
      <c r="F34" s="6">
        <v>0.3340934595729636</v>
      </c>
      <c r="G34" s="14"/>
      <c r="M34" s="35"/>
      <c r="N34" s="35"/>
      <c r="O34" s="35"/>
      <c r="P34" s="35"/>
      <c r="Q34" s="35"/>
    </row>
    <row r="35" spans="1:17">
      <c r="A35" s="30" t="s">
        <v>55</v>
      </c>
      <c r="B35" s="58" t="s">
        <v>45</v>
      </c>
      <c r="C35" s="6">
        <v>0.8566433360427721</v>
      </c>
      <c r="D35" s="6"/>
      <c r="E35" s="6">
        <v>0.41838290334193334</v>
      </c>
      <c r="F35" s="6">
        <v>0.66526929459255457</v>
      </c>
      <c r="G35" s="14"/>
      <c r="M35" s="59"/>
      <c r="N35" s="59"/>
      <c r="O35" s="59"/>
      <c r="P35" s="59"/>
      <c r="Q35" s="59"/>
    </row>
    <row r="36" spans="1:17">
      <c r="A36" s="30" t="s">
        <v>56</v>
      </c>
      <c r="B36" s="58" t="s">
        <v>45</v>
      </c>
      <c r="C36" s="6">
        <v>3.513195053535545</v>
      </c>
      <c r="D36" s="6"/>
      <c r="E36" s="6">
        <v>2.043802543873213</v>
      </c>
      <c r="F36" s="6">
        <v>3.010320975070587</v>
      </c>
      <c r="G36" s="14"/>
      <c r="N36" s="35"/>
      <c r="O36" s="35"/>
      <c r="P36" s="35"/>
      <c r="Q36" s="35"/>
    </row>
    <row r="37" spans="1:17">
      <c r="A37" s="30" t="s">
        <v>57</v>
      </c>
      <c r="B37" s="58" t="s">
        <v>45</v>
      </c>
      <c r="C37" s="6">
        <v>0.40451624921887686</v>
      </c>
      <c r="D37" s="6"/>
      <c r="E37" s="6">
        <v>0.36226136284755661</v>
      </c>
      <c r="F37" s="6">
        <v>0.52676092810941366</v>
      </c>
      <c r="G37" s="14"/>
      <c r="N37" s="35"/>
      <c r="O37" s="35"/>
      <c r="P37" s="35"/>
      <c r="Q37" s="35"/>
    </row>
    <row r="38" spans="1:17">
      <c r="A38" s="30" t="s">
        <v>58</v>
      </c>
      <c r="B38" s="58" t="s">
        <v>45</v>
      </c>
      <c r="C38" s="6">
        <v>0.80656267282325067</v>
      </c>
      <c r="D38" s="6"/>
      <c r="E38" s="6">
        <v>0.47791472176899791</v>
      </c>
      <c r="F38" s="6">
        <v>0.68134073474408963</v>
      </c>
      <c r="G38" s="14"/>
      <c r="N38" s="35"/>
      <c r="O38" s="52"/>
      <c r="P38" s="52"/>
      <c r="Q38" s="52"/>
    </row>
    <row r="39" spans="1:17">
      <c r="A39" s="30" t="s">
        <v>59</v>
      </c>
      <c r="B39" s="58" t="s">
        <v>45</v>
      </c>
      <c r="C39" s="38">
        <v>229.10575530821677</v>
      </c>
      <c r="D39" s="38"/>
      <c r="E39" s="38">
        <v>227.86621323249608</v>
      </c>
      <c r="F39" s="38">
        <v>273.53244291274808</v>
      </c>
      <c r="G39" s="14"/>
      <c r="N39" s="35"/>
      <c r="O39" s="35"/>
      <c r="P39" s="35"/>
      <c r="Q39" s="35"/>
    </row>
    <row r="40" spans="1:17">
      <c r="A40" s="30" t="s">
        <v>60</v>
      </c>
      <c r="B40" s="58" t="s">
        <v>45</v>
      </c>
      <c r="C40" s="6">
        <v>5.7226729943406376</v>
      </c>
      <c r="D40" s="6"/>
      <c r="E40" s="6">
        <v>3.6893330047724309</v>
      </c>
      <c r="F40" s="6">
        <v>4.9005973687911206</v>
      </c>
      <c r="G40" s="14"/>
      <c r="N40" s="35"/>
      <c r="O40" s="35"/>
      <c r="P40" s="35"/>
      <c r="Q40" s="35"/>
    </row>
    <row r="41" spans="1:17">
      <c r="A41" s="30" t="s">
        <v>61</v>
      </c>
      <c r="B41" s="58" t="s">
        <v>45</v>
      </c>
      <c r="C41" s="34">
        <v>15.239929648954202</v>
      </c>
      <c r="D41" s="34"/>
      <c r="E41" s="34">
        <v>11.521063877967</v>
      </c>
      <c r="F41" s="34">
        <v>13.901497501670679</v>
      </c>
      <c r="G41" s="14"/>
      <c r="N41" s="35"/>
      <c r="O41" s="35"/>
      <c r="P41" s="35"/>
      <c r="Q41" s="35"/>
    </row>
    <row r="42" spans="1:17">
      <c r="A42" s="30" t="s">
        <v>62</v>
      </c>
      <c r="B42" s="58" t="s">
        <v>45</v>
      </c>
      <c r="C42" s="6">
        <v>0.7138052684955779</v>
      </c>
      <c r="D42" s="6"/>
      <c r="E42" s="6">
        <v>0.66722356693117346</v>
      </c>
      <c r="F42" s="6">
        <v>0.84495020478801086</v>
      </c>
      <c r="G42" s="14"/>
      <c r="N42" s="35"/>
      <c r="O42" s="35"/>
      <c r="P42" s="35"/>
      <c r="Q42" s="35"/>
    </row>
    <row r="43" spans="1:17">
      <c r="A43" s="30" t="s">
        <v>63</v>
      </c>
      <c r="B43" s="58" t="s">
        <v>45</v>
      </c>
      <c r="C43" s="6">
        <v>2.332471819997874</v>
      </c>
      <c r="D43" s="6"/>
      <c r="E43" s="6">
        <v>1.7621379565604165</v>
      </c>
      <c r="F43" s="6">
        <v>1.9373702301580815</v>
      </c>
      <c r="G43" s="14"/>
      <c r="N43" s="35"/>
      <c r="O43" s="35"/>
      <c r="P43" s="35"/>
      <c r="Q43" s="35"/>
    </row>
    <row r="44" spans="1:17">
      <c r="A44" s="30" t="s">
        <v>64</v>
      </c>
      <c r="B44" s="58" t="s">
        <v>45</v>
      </c>
      <c r="C44" s="6">
        <v>0.92512459864880392</v>
      </c>
      <c r="D44" s="6"/>
      <c r="E44" s="6">
        <v>0.73636458022144158</v>
      </c>
      <c r="F44" s="6">
        <v>0.73568199152627467</v>
      </c>
      <c r="G44" s="14"/>
      <c r="N44" s="35"/>
      <c r="O44" s="35"/>
      <c r="P44" s="35"/>
      <c r="Q44" s="35"/>
    </row>
    <row r="45" spans="1:17">
      <c r="A45" s="30" t="s">
        <v>65</v>
      </c>
      <c r="B45" s="58" t="s">
        <v>45</v>
      </c>
      <c r="C45" s="6">
        <v>2.7709985647747084</v>
      </c>
      <c r="D45" s="6"/>
      <c r="E45" s="6">
        <v>2.3430607205286043</v>
      </c>
      <c r="F45" s="6">
        <v>2.1091276657605511</v>
      </c>
      <c r="G45" s="14"/>
      <c r="N45" s="35"/>
      <c r="O45" s="35"/>
      <c r="P45" s="35"/>
      <c r="Q45" s="35"/>
    </row>
    <row r="46" spans="1:17">
      <c r="A46" s="30" t="s">
        <v>66</v>
      </c>
      <c r="B46" s="58" t="s">
        <v>45</v>
      </c>
      <c r="C46" s="6">
        <v>0.47343086111633037</v>
      </c>
      <c r="D46" s="6"/>
      <c r="E46" s="6">
        <v>0.42874981848704224</v>
      </c>
      <c r="F46" s="6">
        <v>0.35167993813031223</v>
      </c>
      <c r="G46" s="14"/>
      <c r="N46" s="35"/>
      <c r="O46" s="35"/>
      <c r="P46" s="35"/>
      <c r="Q46" s="35"/>
    </row>
    <row r="47" spans="1:17">
      <c r="A47" s="30" t="s">
        <v>67</v>
      </c>
      <c r="B47" s="58" t="s">
        <v>45</v>
      </c>
      <c r="C47" s="6">
        <v>3.0024230897991</v>
      </c>
      <c r="D47" s="6"/>
      <c r="E47" s="6">
        <v>2.7953860336415168</v>
      </c>
      <c r="F47" s="6">
        <v>2.2354050821951428</v>
      </c>
      <c r="G47" s="14"/>
      <c r="N47" s="52"/>
      <c r="O47" s="52"/>
      <c r="P47" s="52"/>
      <c r="Q47" s="52"/>
    </row>
    <row r="48" spans="1:17">
      <c r="A48" s="30" t="s">
        <v>68</v>
      </c>
      <c r="B48" s="58" t="s">
        <v>45</v>
      </c>
      <c r="C48" s="34">
        <v>16.187001466800425</v>
      </c>
      <c r="D48" s="34"/>
      <c r="E48" s="34">
        <v>13.665524507033888</v>
      </c>
      <c r="F48" s="34">
        <v>10.275934605939929</v>
      </c>
      <c r="G48" s="14"/>
      <c r="N48" s="35"/>
      <c r="O48" s="35"/>
      <c r="P48" s="35"/>
      <c r="Q48" s="35"/>
    </row>
    <row r="49" spans="1:20">
      <c r="A49" s="30" t="s">
        <v>69</v>
      </c>
      <c r="B49" s="58" t="s">
        <v>45</v>
      </c>
      <c r="C49" s="6">
        <v>0.62964300128135797</v>
      </c>
      <c r="D49" s="6"/>
      <c r="E49" s="6">
        <v>0.5809562393090465</v>
      </c>
      <c r="F49" s="6">
        <v>0.4435985074843154</v>
      </c>
      <c r="G49" s="14"/>
      <c r="N49" s="35"/>
      <c r="O49" s="35"/>
      <c r="P49" s="35"/>
      <c r="Q49" s="35"/>
    </row>
    <row r="50" spans="1:20">
      <c r="A50" s="30" t="s">
        <v>70</v>
      </c>
      <c r="B50" s="58" t="s">
        <v>45</v>
      </c>
      <c r="C50" s="6">
        <v>1.6395472207981485</v>
      </c>
      <c r="D50" s="6"/>
      <c r="E50" s="6">
        <v>1.5209493750721343</v>
      </c>
      <c r="F50" s="6">
        <v>1.1375398920579414</v>
      </c>
      <c r="G50" s="14"/>
      <c r="N50" s="35"/>
      <c r="O50" s="35"/>
      <c r="P50" s="35"/>
      <c r="Q50" s="35"/>
    </row>
    <row r="51" spans="1:20">
      <c r="A51" s="30" t="s">
        <v>71</v>
      </c>
      <c r="B51" s="58" t="s">
        <v>45</v>
      </c>
      <c r="C51" s="6">
        <v>0.21980337240134723</v>
      </c>
      <c r="D51" s="6"/>
      <c r="E51" s="6">
        <v>0.20063957423751547</v>
      </c>
      <c r="F51" s="6">
        <v>0.13999696677574383</v>
      </c>
      <c r="G51" s="14"/>
      <c r="N51" s="35"/>
      <c r="O51" s="35"/>
      <c r="P51" s="35"/>
      <c r="Q51" s="35"/>
    </row>
    <row r="52" spans="1:20">
      <c r="A52" s="30" t="s">
        <v>72</v>
      </c>
      <c r="B52" s="58" t="s">
        <v>45</v>
      </c>
      <c r="C52" s="6">
        <v>1.4368541703898763</v>
      </c>
      <c r="D52" s="6"/>
      <c r="E52" s="6">
        <v>1.2871155967233208</v>
      </c>
      <c r="F52" s="6">
        <v>0.90991172965052969</v>
      </c>
      <c r="G52" s="14"/>
      <c r="N52" s="35"/>
      <c r="O52" s="35"/>
      <c r="P52" s="35"/>
      <c r="Q52" s="35"/>
    </row>
    <row r="53" spans="1:20">
      <c r="A53" s="30" t="s">
        <v>73</v>
      </c>
      <c r="B53" s="58" t="s">
        <v>45</v>
      </c>
      <c r="C53" s="6">
        <v>0.18961666102647237</v>
      </c>
      <c r="D53" s="6"/>
      <c r="E53" s="6">
        <v>0.17203296864625828</v>
      </c>
      <c r="F53" s="6">
        <v>0.11439588646509666</v>
      </c>
      <c r="G53" s="14"/>
      <c r="N53" s="35"/>
      <c r="O53" s="35"/>
      <c r="P53" s="35"/>
      <c r="Q53" s="35"/>
    </row>
    <row r="54" spans="1:20">
      <c r="B54" s="15"/>
      <c r="C54" s="15"/>
      <c r="D54" s="15"/>
      <c r="E54" s="15"/>
      <c r="F54" s="15"/>
      <c r="N54" s="35"/>
      <c r="O54" s="35"/>
      <c r="P54" s="35"/>
      <c r="Q54" s="35"/>
    </row>
    <row r="55" spans="1:20">
      <c r="A55" s="19" t="s">
        <v>28</v>
      </c>
      <c r="B55" s="60"/>
      <c r="C55" s="60"/>
      <c r="D55" s="60"/>
      <c r="E55" s="60"/>
      <c r="F55" s="60"/>
    </row>
    <row r="56" spans="1:20" ht="18">
      <c r="A56" s="56" t="s">
        <v>123</v>
      </c>
      <c r="B56" s="21">
        <v>0.81460822513033571</v>
      </c>
      <c r="C56" s="34">
        <v>1.4384519097673405</v>
      </c>
      <c r="D56" s="34"/>
      <c r="E56" s="34">
        <v>0.64999616037634855</v>
      </c>
      <c r="F56" s="34">
        <v>0.72230617362454674</v>
      </c>
      <c r="H56" s="57"/>
    </row>
    <row r="57" spans="1:20" ht="18">
      <c r="A57" s="56" t="s">
        <v>124</v>
      </c>
      <c r="B57" s="21">
        <v>8.4520473555228126E-2</v>
      </c>
      <c r="C57" s="34">
        <v>0.20052585071384185</v>
      </c>
      <c r="D57" s="34"/>
      <c r="E57" s="34">
        <v>7.9550913589926345E-2</v>
      </c>
      <c r="F57" s="34">
        <v>0.11075618251215108</v>
      </c>
      <c r="G57" s="57"/>
      <c r="H57" s="57"/>
      <c r="K57" s="57"/>
      <c r="L57" s="57"/>
      <c r="M57" s="57"/>
      <c r="N57" s="57"/>
      <c r="O57" s="57"/>
      <c r="P57" s="57"/>
      <c r="Q57" s="57"/>
      <c r="R57" s="57"/>
      <c r="S57" s="57"/>
      <c r="T57" s="57"/>
    </row>
    <row r="58" spans="1:20" ht="18">
      <c r="A58" s="56" t="s">
        <v>131</v>
      </c>
      <c r="B58" s="21">
        <v>1.0651856551794139E-2</v>
      </c>
      <c r="C58" s="58"/>
      <c r="D58" s="58"/>
      <c r="E58" s="58"/>
      <c r="F58" s="58"/>
      <c r="H58" s="57"/>
    </row>
    <row r="59" spans="1:20" ht="18">
      <c r="A59" s="56" t="s">
        <v>125</v>
      </c>
      <c r="B59" s="21">
        <v>0.80184070508923289</v>
      </c>
      <c r="C59" s="34">
        <v>1.1603777321363247</v>
      </c>
      <c r="D59" s="34"/>
      <c r="E59" s="34">
        <v>0.322229862493224</v>
      </c>
      <c r="F59" s="34">
        <v>0.77104937761439118</v>
      </c>
      <c r="H59" s="57"/>
    </row>
    <row r="60" spans="1:20" ht="18">
      <c r="A60" s="30" t="s">
        <v>130</v>
      </c>
      <c r="B60" s="21">
        <v>0.26293199972996883</v>
      </c>
      <c r="C60" s="34">
        <v>0.46937353312686891</v>
      </c>
      <c r="D60" s="34"/>
      <c r="E60" s="34">
        <v>0.30657991651995015</v>
      </c>
      <c r="F60" s="34">
        <v>0.74918807383903185</v>
      </c>
      <c r="H60" s="57"/>
      <c r="M60" s="57"/>
    </row>
    <row r="61" spans="1:20">
      <c r="A61" s="56" t="s">
        <v>1</v>
      </c>
      <c r="B61" s="21">
        <v>0.56097326535941083</v>
      </c>
      <c r="C61" s="34">
        <v>0.88498339652729641</v>
      </c>
      <c r="D61" s="34"/>
      <c r="E61" s="34">
        <v>0.35314362988078002</v>
      </c>
      <c r="F61" s="34">
        <v>0.44976456487496314</v>
      </c>
      <c r="H61" s="57"/>
    </row>
    <row r="62" spans="1:20">
      <c r="A62" s="56" t="s">
        <v>4</v>
      </c>
      <c r="B62" s="21">
        <v>1.7301488722072399E-2</v>
      </c>
      <c r="C62" s="34">
        <v>2.6964955545299905E-2</v>
      </c>
      <c r="D62" s="34"/>
      <c r="E62" s="34">
        <v>2.5945367556333063E-2</v>
      </c>
      <c r="F62" s="34">
        <v>2.5083276698959437E-2</v>
      </c>
      <c r="H62" s="57"/>
    </row>
    <row r="63" spans="1:20">
      <c r="A63" s="56" t="s">
        <v>2</v>
      </c>
      <c r="B63" s="21">
        <v>0.23938392970289257</v>
      </c>
      <c r="C63" s="34">
        <v>0.25668355213873767</v>
      </c>
      <c r="D63" s="34"/>
      <c r="E63" s="34">
        <v>0.13289057131794124</v>
      </c>
      <c r="F63" s="34">
        <v>0.25663237589398796</v>
      </c>
      <c r="H63" s="57"/>
    </row>
    <row r="64" spans="1:20" ht="18">
      <c r="A64" s="56" t="s">
        <v>127</v>
      </c>
      <c r="B64" s="21">
        <v>8.8918677734208362E-2</v>
      </c>
      <c r="C64" s="34">
        <v>9.6477364739041241E-2</v>
      </c>
      <c r="D64" s="34"/>
      <c r="E64" s="34">
        <v>8.8604787359567727E-2</v>
      </c>
      <c r="F64" s="34">
        <v>0.17669064900027645</v>
      </c>
      <c r="H64" s="57"/>
    </row>
    <row r="65" spans="1:8" ht="18">
      <c r="A65" s="56" t="s">
        <v>128</v>
      </c>
      <c r="B65" s="21">
        <v>6.015357387553958E-2</v>
      </c>
      <c r="C65" s="34">
        <v>5.6536859237138387E-2</v>
      </c>
      <c r="D65" s="34"/>
      <c r="E65" s="34">
        <v>3.0040130680581614E-2</v>
      </c>
      <c r="F65" s="34">
        <v>0.35392504876667175</v>
      </c>
      <c r="H65" s="57"/>
    </row>
    <row r="66" spans="1:8">
      <c r="A66" s="30" t="s">
        <v>46</v>
      </c>
      <c r="B66" s="21">
        <v>0</v>
      </c>
      <c r="C66" s="34">
        <v>3.2398965522991624E-2</v>
      </c>
      <c r="D66" s="34"/>
      <c r="E66" s="34">
        <v>2.8782674437372594E-2</v>
      </c>
      <c r="F66" s="34">
        <v>6.4133995937324995E-2</v>
      </c>
      <c r="H66" s="57"/>
    </row>
    <row r="67" spans="1:8">
      <c r="A67" s="30" t="s">
        <v>47</v>
      </c>
      <c r="B67" s="21">
        <v>1.2650140315427454E-2</v>
      </c>
      <c r="C67" s="34">
        <v>6.5038721051385992E-3</v>
      </c>
      <c r="D67" s="34"/>
      <c r="E67" s="34">
        <v>7.2094778378428929E-3</v>
      </c>
      <c r="F67" s="34">
        <v>1.3845774668285312E-2</v>
      </c>
      <c r="H67" s="57"/>
    </row>
    <row r="68" spans="1:8">
      <c r="B68" s="21"/>
      <c r="C68" s="15"/>
      <c r="D68" s="15"/>
      <c r="E68" s="15"/>
      <c r="F68" s="15"/>
      <c r="H68" s="57"/>
    </row>
    <row r="69" spans="1:8">
      <c r="A69" s="30" t="s">
        <v>27</v>
      </c>
      <c r="B69" s="21">
        <v>1.4368503556130823</v>
      </c>
      <c r="C69" s="34">
        <v>2.1407439976772533</v>
      </c>
      <c r="D69" s="34"/>
      <c r="E69" s="34">
        <v>1.0523935471346126</v>
      </c>
      <c r="F69" s="34">
        <v>2.0336874089904602</v>
      </c>
      <c r="H69" s="57"/>
    </row>
    <row r="70" spans="1:8">
      <c r="B70" s="15"/>
      <c r="C70" s="15"/>
      <c r="D70" s="15"/>
      <c r="E70" s="15"/>
      <c r="F70" s="15"/>
    </row>
    <row r="71" spans="1:8">
      <c r="A71" s="30" t="s">
        <v>48</v>
      </c>
      <c r="B71" s="6"/>
      <c r="C71" s="6">
        <v>8.8387827876126784E-2</v>
      </c>
      <c r="D71" s="6"/>
      <c r="E71" s="6">
        <v>0.1099852920612638</v>
      </c>
      <c r="F71" s="6">
        <v>6.6540528805746832E-2</v>
      </c>
    </row>
    <row r="72" spans="1:8">
      <c r="A72" s="30" t="s">
        <v>49</v>
      </c>
      <c r="B72" s="6"/>
      <c r="C72" s="6">
        <v>0.38140972941862428</v>
      </c>
      <c r="D72" s="6"/>
      <c r="E72" s="6">
        <v>0.18144947036092757</v>
      </c>
      <c r="F72" s="6">
        <v>2.101041972639428</v>
      </c>
    </row>
    <row r="73" spans="1:8">
      <c r="A73" s="30" t="s">
        <v>50</v>
      </c>
      <c r="B73" s="34"/>
      <c r="C73" s="34">
        <v>19.482981234859832</v>
      </c>
      <c r="D73" s="34"/>
      <c r="E73" s="6">
        <v>2.9052765641709755</v>
      </c>
      <c r="F73" s="34">
        <v>31.835142800408004</v>
      </c>
    </row>
    <row r="74" spans="1:8">
      <c r="A74" s="30" t="s">
        <v>51</v>
      </c>
      <c r="B74" s="6"/>
      <c r="C74" s="6">
        <v>1.1603155388590089E-2</v>
      </c>
      <c r="D74" s="6"/>
      <c r="E74" s="6">
        <v>4.327724638010207E-3</v>
      </c>
      <c r="F74" s="6">
        <v>2.2966048549421195E-2</v>
      </c>
    </row>
    <row r="75" spans="1:8">
      <c r="A75" s="30" t="s">
        <v>52</v>
      </c>
      <c r="B75" s="6"/>
      <c r="C75" s="6">
        <v>5.6934569817401626E-3</v>
      </c>
      <c r="D75" s="6"/>
      <c r="E75" s="6">
        <v>2.4917660881151492E-3</v>
      </c>
      <c r="F75" s="6">
        <v>4.8919109419323864E-3</v>
      </c>
    </row>
    <row r="76" spans="1:8">
      <c r="A76" s="30" t="s">
        <v>53</v>
      </c>
      <c r="B76" s="6"/>
      <c r="C76" s="6">
        <v>8.7400128768143071E-3</v>
      </c>
      <c r="D76" s="6"/>
      <c r="E76" s="6">
        <v>4.0504263947796796E-3</v>
      </c>
      <c r="F76" s="6">
        <v>9.902903324488007E-3</v>
      </c>
    </row>
    <row r="77" spans="1:8">
      <c r="A77" s="30" t="s">
        <v>54</v>
      </c>
      <c r="B77" s="6"/>
      <c r="C77" s="6">
        <v>0.1525508192458726</v>
      </c>
      <c r="D77" s="6"/>
      <c r="E77" s="6">
        <v>3.7264806762480521E-2</v>
      </c>
      <c r="F77" s="6">
        <v>0.17238327261115174</v>
      </c>
    </row>
    <row r="78" spans="1:8">
      <c r="A78" s="30" t="s">
        <v>55</v>
      </c>
      <c r="B78" s="6"/>
      <c r="C78" s="6">
        <v>0.16917940747411364</v>
      </c>
      <c r="D78" s="6"/>
      <c r="E78" s="6">
        <v>3.1301624704487295E-2</v>
      </c>
      <c r="F78" s="6">
        <v>0.23414759250243142</v>
      </c>
    </row>
    <row r="79" spans="1:8">
      <c r="A79" s="30" t="s">
        <v>56</v>
      </c>
      <c r="B79" s="6"/>
      <c r="C79" s="6">
        <v>0.99959592262609065</v>
      </c>
      <c r="D79" s="6"/>
      <c r="E79" s="6">
        <v>0.29753280108817071</v>
      </c>
      <c r="F79" s="6">
        <v>1.1249560969553098</v>
      </c>
    </row>
    <row r="80" spans="1:8">
      <c r="A80" s="30" t="s">
        <v>57</v>
      </c>
      <c r="B80" s="6"/>
      <c r="C80" s="6">
        <v>8.0303630302525339E-2</v>
      </c>
      <c r="D80" s="6"/>
      <c r="E80" s="6">
        <v>5.3239328834290549E-2</v>
      </c>
      <c r="F80" s="6">
        <v>0.16451048724474307</v>
      </c>
    </row>
    <row r="81" spans="1:8">
      <c r="A81" s="30" t="s">
        <v>58</v>
      </c>
      <c r="B81" s="6"/>
      <c r="C81" s="6">
        <v>0.25710375713702099</v>
      </c>
      <c r="D81" s="6"/>
      <c r="E81" s="6">
        <v>4.213170824004734E-2</v>
      </c>
      <c r="F81" s="6">
        <v>0.22312811241049341</v>
      </c>
    </row>
    <row r="82" spans="1:8">
      <c r="A82" s="30" t="s">
        <v>59</v>
      </c>
      <c r="B82" s="34"/>
      <c r="C82" s="34">
        <v>11.50637602266427</v>
      </c>
      <c r="D82" s="34"/>
      <c r="E82" s="34">
        <v>13.689193879977573</v>
      </c>
      <c r="F82" s="34">
        <v>17.048950003278183</v>
      </c>
    </row>
    <row r="83" spans="1:8">
      <c r="A83" s="30" t="s">
        <v>60</v>
      </c>
      <c r="B83" s="6"/>
      <c r="C83" s="6">
        <v>1.680337445626523</v>
      </c>
      <c r="D83" s="6"/>
      <c r="E83" s="6">
        <v>0.32372939376148924</v>
      </c>
      <c r="F83" s="6">
        <v>1.5141353140188565</v>
      </c>
    </row>
    <row r="84" spans="1:8">
      <c r="A84" s="30" t="s">
        <v>61</v>
      </c>
      <c r="B84" s="6"/>
      <c r="C84" s="6">
        <v>0.67922449352061764</v>
      </c>
      <c r="D84" s="6"/>
      <c r="E84" s="6">
        <v>1.7208723408251299</v>
      </c>
      <c r="F84" s="6">
        <v>1.9020826655491589</v>
      </c>
    </row>
    <row r="85" spans="1:8">
      <c r="A85" s="30" t="s">
        <v>62</v>
      </c>
      <c r="B85" s="6"/>
      <c r="C85" s="6">
        <v>0.21895908623353685</v>
      </c>
      <c r="D85" s="6"/>
      <c r="E85" s="6">
        <v>0.12874345142954119</v>
      </c>
      <c r="F85" s="6">
        <v>0.37285970132697782</v>
      </c>
    </row>
    <row r="86" spans="1:8">
      <c r="A86" s="30" t="s">
        <v>63</v>
      </c>
      <c r="B86" s="6"/>
      <c r="C86" s="6">
        <v>0.68619662232953127</v>
      </c>
      <c r="D86" s="6"/>
      <c r="E86" s="6">
        <v>0.21272122971585419</v>
      </c>
      <c r="F86" s="6">
        <v>0.33999685944162156</v>
      </c>
    </row>
    <row r="87" spans="1:8">
      <c r="A87" s="30" t="s">
        <v>64</v>
      </c>
      <c r="B87" s="6"/>
      <c r="C87" s="6">
        <v>0.21303256326059558</v>
      </c>
      <c r="D87" s="6"/>
      <c r="E87" s="6">
        <v>7.2732699736404782E-2</v>
      </c>
      <c r="F87" s="6">
        <v>7.5201379659714657E-2</v>
      </c>
    </row>
    <row r="88" spans="1:8">
      <c r="A88" s="30" t="s">
        <v>65</v>
      </c>
      <c r="B88" s="6"/>
      <c r="C88" s="6">
        <v>0.74150210757905732</v>
      </c>
      <c r="D88" s="6"/>
      <c r="E88" s="6">
        <v>0.24531731364139867</v>
      </c>
      <c r="F88" s="6">
        <v>0.24863542363472357</v>
      </c>
    </row>
    <row r="89" spans="1:8">
      <c r="A89" s="30" t="s">
        <v>66</v>
      </c>
      <c r="B89" s="6"/>
      <c r="C89" s="6">
        <v>0.12081334496110062</v>
      </c>
      <c r="D89" s="6"/>
      <c r="E89" s="6">
        <v>4.2787285679206213E-2</v>
      </c>
      <c r="F89" s="6">
        <v>3.2102617882546237E-2</v>
      </c>
    </row>
    <row r="90" spans="1:8">
      <c r="A90" s="30" t="s">
        <v>67</v>
      </c>
      <c r="B90" s="6"/>
      <c r="C90" s="6">
        <v>0.7671265718093746</v>
      </c>
      <c r="D90" s="6"/>
      <c r="E90" s="6">
        <v>0.25864789772503438</v>
      </c>
      <c r="F90" s="6">
        <v>0.27506668657045935</v>
      </c>
      <c r="H90" s="75"/>
    </row>
    <row r="91" spans="1:8">
      <c r="A91" s="30" t="s">
        <v>68</v>
      </c>
      <c r="B91" s="6"/>
      <c r="C91" s="6">
        <v>0.5408866570768307</v>
      </c>
      <c r="D91" s="6"/>
      <c r="E91" s="6">
        <v>0.7682301273278469</v>
      </c>
      <c r="F91" s="6">
        <v>1.4072398940306958</v>
      </c>
      <c r="H91" s="75"/>
    </row>
    <row r="92" spans="1:8">
      <c r="A92" s="30" t="s">
        <v>69</v>
      </c>
      <c r="B92" s="6"/>
      <c r="C92" s="6">
        <v>0.16958732682915925</v>
      </c>
      <c r="D92" s="6"/>
      <c r="E92" s="6">
        <v>4.708926221042458E-2</v>
      </c>
      <c r="F92" s="6">
        <v>5.1519824283458526E-2</v>
      </c>
      <c r="H92" s="75"/>
    </row>
    <row r="93" spans="1:8">
      <c r="A93" s="30" t="s">
        <v>70</v>
      </c>
      <c r="B93" s="6"/>
      <c r="C93" s="6">
        <v>0.47079232684706518</v>
      </c>
      <c r="D93" s="6"/>
      <c r="E93" s="6">
        <v>0.14975232632578125</v>
      </c>
      <c r="F93" s="6">
        <v>0.20008272508622491</v>
      </c>
      <c r="H93" s="75"/>
    </row>
    <row r="94" spans="1:8">
      <c r="A94" s="30" t="s">
        <v>71</v>
      </c>
      <c r="B94" s="6"/>
      <c r="C94" s="6">
        <v>6.0914459350677228E-2</v>
      </c>
      <c r="D94" s="6"/>
      <c r="E94" s="6">
        <v>2.8402415473885462E-2</v>
      </c>
      <c r="F94" s="6">
        <v>2.9293242392283918E-2</v>
      </c>
      <c r="H94" s="75"/>
    </row>
    <row r="95" spans="1:8">
      <c r="A95" s="30" t="s">
        <v>72</v>
      </c>
      <c r="B95" s="6"/>
      <c r="C95" s="6">
        <v>0.4233463480029106</v>
      </c>
      <c r="D95" s="6"/>
      <c r="E95" s="6">
        <v>0.13525646434666658</v>
      </c>
      <c r="F95" s="6">
        <v>0.1750259344345495</v>
      </c>
      <c r="H95" s="75"/>
    </row>
    <row r="96" spans="1:8">
      <c r="A96" s="30" t="s">
        <v>73</v>
      </c>
      <c r="B96" s="6"/>
      <c r="C96" s="6">
        <v>5.8134288243826819E-2</v>
      </c>
      <c r="D96" s="6"/>
      <c r="E96" s="6">
        <v>3.0327534053188804E-2</v>
      </c>
      <c r="F96" s="6">
        <v>2.7887273286975437E-2</v>
      </c>
      <c r="H96" s="75"/>
    </row>
    <row r="97" spans="1:8" ht="34">
      <c r="A97" s="40" t="s">
        <v>120</v>
      </c>
      <c r="B97" s="14" t="s">
        <v>112</v>
      </c>
      <c r="C97" s="14" t="s">
        <v>113</v>
      </c>
      <c r="D97" s="14"/>
      <c r="E97" s="14" t="s">
        <v>113</v>
      </c>
      <c r="F97" s="14" t="s">
        <v>113</v>
      </c>
      <c r="H97" s="75"/>
    </row>
    <row r="98" spans="1:8">
      <c r="A98" s="40"/>
      <c r="B98" s="14"/>
      <c r="C98" s="14"/>
      <c r="D98" s="14"/>
      <c r="E98" s="14"/>
      <c r="F98" s="14"/>
      <c r="H98" s="75"/>
    </row>
    <row r="99" spans="1:8" ht="18">
      <c r="A99" s="12" t="s">
        <v>174</v>
      </c>
      <c r="B99" s="97">
        <v>64.172887135934459</v>
      </c>
      <c r="C99" s="97">
        <v>27.875492816640413</v>
      </c>
      <c r="D99" s="97"/>
      <c r="E99" s="97">
        <v>99.201271154663218</v>
      </c>
      <c r="F99" s="97">
        <v>67.830418692630175</v>
      </c>
      <c r="H99" s="75"/>
    </row>
    <row r="100" spans="1:8">
      <c r="B100" s="14"/>
      <c r="C100" s="14"/>
      <c r="D100" s="14"/>
      <c r="E100" s="14"/>
      <c r="F100" s="14"/>
      <c r="H100" s="75"/>
    </row>
    <row r="101" spans="1:8">
      <c r="A101" s="12" t="s">
        <v>114</v>
      </c>
      <c r="H101" s="76"/>
    </row>
    <row r="102" spans="1:8">
      <c r="A102" s="12" t="s">
        <v>186</v>
      </c>
      <c r="H102" s="76"/>
    </row>
    <row r="103" spans="1:8" ht="18">
      <c r="A103" s="9" t="s">
        <v>191</v>
      </c>
      <c r="H103" s="76"/>
    </row>
    <row r="104" spans="1:8">
      <c r="H104" s="76"/>
    </row>
    <row r="105" spans="1:8">
      <c r="H105" s="76"/>
    </row>
    <row r="106" spans="1:8">
      <c r="H106" s="76"/>
    </row>
    <row r="107" spans="1:8">
      <c r="H107" s="75"/>
    </row>
  </sheetData>
  <mergeCells count="2">
    <mergeCell ref="B2:C2"/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CA1C-9EF1-364F-AF6C-2DF944B4809C}">
  <dimension ref="A1:AQ81"/>
  <sheetViews>
    <sheetView topLeftCell="C1" zoomScale="130" zoomScaleNormal="130" workbookViewId="0">
      <selection activeCell="O19" sqref="O19"/>
    </sheetView>
  </sheetViews>
  <sheetFormatPr baseColWidth="10" defaultRowHeight="16"/>
  <cols>
    <col min="1" max="1" width="19.5" style="2" bestFit="1" customWidth="1"/>
    <col min="2" max="4" width="14.33203125" style="2" bestFit="1" customWidth="1"/>
    <col min="5" max="5" width="2.83203125" style="2" customWidth="1"/>
    <col min="6" max="6" width="12.1640625" style="2" bestFit="1" customWidth="1"/>
    <col min="7" max="7" width="6.33203125" style="2" bestFit="1" customWidth="1"/>
    <col min="8" max="8" width="12.1640625" style="2" bestFit="1" customWidth="1"/>
    <col min="9" max="9" width="10.6640625" style="2" bestFit="1" customWidth="1"/>
    <col min="10" max="10" width="2.83203125" style="2" customWidth="1"/>
    <col min="11" max="11" width="11.33203125" style="2" bestFit="1" customWidth="1"/>
    <col min="12" max="12" width="11" style="2" bestFit="1" customWidth="1"/>
    <col min="13" max="13" width="6.5" style="2" bestFit="1" customWidth="1"/>
    <col min="14" max="14" width="9.6640625" style="2" bestFit="1" customWidth="1"/>
    <col min="15" max="15" width="5.6640625" style="2" bestFit="1" customWidth="1"/>
    <col min="16" max="16" width="2.83203125" style="2" customWidth="1"/>
    <col min="17" max="18" width="7.83203125" style="2" customWidth="1"/>
    <col min="19" max="21" width="10.6640625" style="2" customWidth="1"/>
    <col min="22" max="22" width="12.6640625" style="2" bestFit="1" customWidth="1"/>
    <col min="23" max="23" width="10.6640625" style="2" customWidth="1"/>
    <col min="24" max="16384" width="10.83203125" style="2"/>
  </cols>
  <sheetData>
    <row r="1" spans="1:43">
      <c r="A1" s="172" t="s">
        <v>402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20"/>
      <c r="T1" s="20"/>
      <c r="U1" s="20"/>
      <c r="V1" s="12"/>
      <c r="W1" s="12"/>
      <c r="X1" s="12"/>
      <c r="Y1" s="12"/>
      <c r="Z1" s="12"/>
      <c r="AA1" s="12"/>
      <c r="AB1" s="20"/>
      <c r="AC1" s="20"/>
      <c r="AD1" s="20"/>
      <c r="AE1" s="20"/>
      <c r="AF1" s="12"/>
      <c r="AG1" s="12"/>
      <c r="AH1" s="20"/>
      <c r="AI1" s="20"/>
      <c r="AJ1" s="20"/>
      <c r="AK1" s="20"/>
      <c r="AL1" s="20"/>
      <c r="AM1" s="12"/>
      <c r="AN1" s="12"/>
      <c r="AO1" s="12"/>
      <c r="AP1" s="12"/>
      <c r="AQ1" s="12"/>
    </row>
    <row r="2" spans="1:43">
      <c r="A2" s="9"/>
      <c r="B2" s="176" t="s">
        <v>30</v>
      </c>
      <c r="C2" s="176"/>
      <c r="D2" s="176"/>
      <c r="E2" s="114"/>
      <c r="F2" s="174" t="s">
        <v>115</v>
      </c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20"/>
      <c r="T2" s="20"/>
      <c r="U2" s="20"/>
      <c r="V2" s="12"/>
      <c r="W2" s="12"/>
      <c r="X2" s="12"/>
      <c r="Y2" s="12"/>
      <c r="Z2" s="12"/>
      <c r="AA2" s="12"/>
      <c r="AB2" s="20"/>
      <c r="AC2" s="20"/>
      <c r="AD2" s="20"/>
      <c r="AE2" s="20"/>
      <c r="AF2" s="12"/>
      <c r="AG2" s="12"/>
      <c r="AH2" s="20"/>
      <c r="AI2" s="20"/>
      <c r="AJ2" s="20"/>
      <c r="AK2" s="20"/>
      <c r="AL2" s="20"/>
      <c r="AM2" s="12"/>
      <c r="AN2" s="12"/>
      <c r="AO2" s="12"/>
      <c r="AP2" s="12"/>
      <c r="AQ2" s="12"/>
    </row>
    <row r="3" spans="1:43">
      <c r="A3" s="9"/>
      <c r="B3" s="173" t="s">
        <v>416</v>
      </c>
      <c r="C3" s="173"/>
      <c r="D3" s="173"/>
      <c r="E3" s="10"/>
      <c r="F3" s="173" t="s">
        <v>20</v>
      </c>
      <c r="G3" s="173"/>
      <c r="H3" s="173"/>
      <c r="I3" s="173"/>
      <c r="J3" s="10"/>
      <c r="K3" s="173" t="s">
        <v>24</v>
      </c>
      <c r="L3" s="173"/>
      <c r="M3" s="173"/>
      <c r="N3" s="173"/>
      <c r="O3" s="173"/>
      <c r="P3" s="10"/>
      <c r="Q3" s="173" t="s">
        <v>412</v>
      </c>
      <c r="R3" s="173"/>
    </row>
    <row r="4" spans="1:43" ht="17" thickBot="1">
      <c r="A4" s="11" t="s">
        <v>29</v>
      </c>
      <c r="B4" s="115" t="s">
        <v>5</v>
      </c>
      <c r="C4" s="115" t="s">
        <v>6</v>
      </c>
      <c r="D4" s="116" t="s">
        <v>8</v>
      </c>
      <c r="E4" s="117"/>
      <c r="F4" s="175" t="s">
        <v>38</v>
      </c>
      <c r="G4" s="175"/>
      <c r="H4" s="4" t="s">
        <v>21</v>
      </c>
      <c r="I4" s="3" t="s">
        <v>39</v>
      </c>
      <c r="J4" s="117"/>
      <c r="K4" s="3" t="s">
        <v>23</v>
      </c>
      <c r="L4" s="175" t="s">
        <v>40</v>
      </c>
      <c r="M4" s="175"/>
      <c r="N4" s="175" t="s">
        <v>25</v>
      </c>
      <c r="O4" s="175"/>
      <c r="P4" s="117"/>
      <c r="Q4" s="175" t="s">
        <v>26</v>
      </c>
      <c r="R4" s="175"/>
    </row>
    <row r="5" spans="1:43" ht="17" thickTop="1">
      <c r="A5" s="12" t="s">
        <v>88</v>
      </c>
      <c r="C5" s="13"/>
      <c r="D5" s="13"/>
      <c r="E5" s="13"/>
      <c r="F5" s="13" t="s">
        <v>78</v>
      </c>
      <c r="G5" s="13" t="s">
        <v>79</v>
      </c>
      <c r="H5" s="12" t="s">
        <v>80</v>
      </c>
      <c r="I5" s="12" t="s">
        <v>82</v>
      </c>
      <c r="J5" s="12"/>
      <c r="K5" s="9" t="s">
        <v>81</v>
      </c>
      <c r="L5" s="9" t="s">
        <v>83</v>
      </c>
      <c r="M5" s="9" t="s">
        <v>84</v>
      </c>
      <c r="N5" s="9" t="s">
        <v>89</v>
      </c>
      <c r="O5" s="9" t="s">
        <v>85</v>
      </c>
      <c r="P5" s="9"/>
      <c r="Q5" s="9" t="s">
        <v>86</v>
      </c>
      <c r="R5" s="9" t="s">
        <v>87</v>
      </c>
    </row>
    <row r="6" spans="1:43">
      <c r="A6" s="12" t="s">
        <v>41</v>
      </c>
      <c r="B6" s="98">
        <v>10</v>
      </c>
      <c r="C6" s="118">
        <v>7</v>
      </c>
      <c r="D6" s="118">
        <v>6</v>
      </c>
      <c r="E6" s="118"/>
      <c r="F6" s="47">
        <v>7</v>
      </c>
      <c r="G6" s="47">
        <v>6</v>
      </c>
      <c r="H6" s="47">
        <v>7</v>
      </c>
      <c r="I6" s="47">
        <v>5</v>
      </c>
      <c r="J6" s="47"/>
      <c r="K6" s="47">
        <v>7</v>
      </c>
      <c r="L6" s="47">
        <v>5</v>
      </c>
      <c r="M6" s="47">
        <v>6</v>
      </c>
      <c r="N6" s="47">
        <v>6</v>
      </c>
      <c r="O6" s="47">
        <v>6</v>
      </c>
      <c r="P6" s="98"/>
      <c r="Q6" s="47">
        <v>6</v>
      </c>
      <c r="R6" s="47">
        <v>6</v>
      </c>
      <c r="S6" s="14"/>
      <c r="T6" s="14"/>
      <c r="U6" s="14"/>
    </row>
    <row r="7" spans="1:43" ht="18">
      <c r="A7" s="12" t="s">
        <v>121</v>
      </c>
      <c r="B7" s="16">
        <v>0.10685209441514409</v>
      </c>
      <c r="C7" s="16">
        <v>0.11242563024617599</v>
      </c>
      <c r="D7" s="16">
        <v>0.1254487137920165</v>
      </c>
      <c r="E7" s="6"/>
      <c r="F7" s="6">
        <v>0.2116074331956089</v>
      </c>
      <c r="G7" s="6">
        <v>0.2638697120528703</v>
      </c>
      <c r="H7" s="6">
        <v>9.7157755797201109E-2</v>
      </c>
      <c r="I7" s="6">
        <v>0.26564417560610559</v>
      </c>
      <c r="J7" s="6"/>
      <c r="K7" s="17">
        <v>0.20799999999999999</v>
      </c>
      <c r="L7" s="6">
        <v>0.279497714068766</v>
      </c>
      <c r="M7" s="6">
        <v>0.26361161276785189</v>
      </c>
      <c r="N7" s="6">
        <v>0.23412667236166751</v>
      </c>
      <c r="O7" s="6">
        <v>0.2233819260608986</v>
      </c>
      <c r="P7" s="6"/>
      <c r="Q7" s="6">
        <v>0.1090522669128976</v>
      </c>
      <c r="R7" s="6">
        <v>0.17622410349356821</v>
      </c>
      <c r="S7" s="16"/>
      <c r="T7" s="14"/>
      <c r="U7" s="14"/>
    </row>
    <row r="8" spans="1:43">
      <c r="A8" s="12" t="s">
        <v>110</v>
      </c>
      <c r="B8" s="16">
        <v>1.7224916999999999E-2</v>
      </c>
      <c r="C8" s="16">
        <v>1.4544147430348899E-2</v>
      </c>
      <c r="D8" s="16">
        <v>2.774881127268191E-2</v>
      </c>
      <c r="E8" s="6"/>
      <c r="F8" s="6">
        <v>1.6705637101054289E-2</v>
      </c>
      <c r="G8" s="6">
        <v>4.0278727615582322E-2</v>
      </c>
      <c r="H8" s="6">
        <v>1.6705637101054289E-2</v>
      </c>
      <c r="I8" s="6">
        <v>3.1681044908238601E-2</v>
      </c>
      <c r="J8" s="6"/>
      <c r="K8" s="17">
        <v>1.7999999999999999E-2</v>
      </c>
      <c r="L8" s="6">
        <v>3.1681044908238601E-2</v>
      </c>
      <c r="M8" s="6">
        <v>1.8607506214043151E-2</v>
      </c>
      <c r="N8" s="6">
        <v>2.892070490262745E-2</v>
      </c>
      <c r="O8" s="6">
        <v>4.0278727615582322E-2</v>
      </c>
      <c r="P8" s="6"/>
      <c r="Q8" s="6">
        <v>1.9638047998323319E-2</v>
      </c>
      <c r="R8" s="6">
        <v>4.0278727615582322E-2</v>
      </c>
      <c r="S8" s="16"/>
      <c r="T8" s="14"/>
      <c r="U8" s="14"/>
    </row>
    <row r="9" spans="1:43" ht="18">
      <c r="A9" s="12" t="s">
        <v>122</v>
      </c>
      <c r="B9" s="5">
        <v>0.15930246077087151</v>
      </c>
      <c r="C9" s="5">
        <v>0.16238429812369989</v>
      </c>
      <c r="D9" s="5">
        <v>0.19077233245179401</v>
      </c>
      <c r="E9" s="16"/>
      <c r="F9" s="16">
        <v>0.30211660493259118</v>
      </c>
      <c r="G9" s="16">
        <v>0.39368943479145552</v>
      </c>
      <c r="H9" s="16">
        <v>0.13655847199246979</v>
      </c>
      <c r="I9" s="16">
        <v>0.4173425525142882</v>
      </c>
      <c r="J9" s="16"/>
      <c r="K9" s="16">
        <v>0.32422445580139658</v>
      </c>
      <c r="L9" s="16">
        <v>0.41559822795260709</v>
      </c>
      <c r="M9" s="16">
        <v>0.40146415729377011</v>
      </c>
      <c r="N9" s="16">
        <v>0.36153026135780458</v>
      </c>
      <c r="O9" s="16">
        <v>0.33401321282392848</v>
      </c>
      <c r="P9" s="16"/>
      <c r="Q9" s="16">
        <v>0.16740677115223421</v>
      </c>
      <c r="R9" s="16">
        <v>0.28377384918998327</v>
      </c>
      <c r="S9" s="5"/>
    </row>
    <row r="10" spans="1:43">
      <c r="A10" s="12" t="s">
        <v>110</v>
      </c>
      <c r="B10" s="5">
        <v>2.687539806349544E-2</v>
      </c>
      <c r="C10" s="5">
        <v>2.750296528567954E-2</v>
      </c>
      <c r="D10" s="5">
        <v>5.0669265161565842E-2</v>
      </c>
      <c r="E10" s="16"/>
      <c r="F10" s="16">
        <v>3.4485134734466613E-2</v>
      </c>
      <c r="G10" s="16">
        <v>6.4358153762410039E-2</v>
      </c>
      <c r="H10" s="16">
        <v>3.4485134734466613E-2</v>
      </c>
      <c r="I10" s="16">
        <v>4.4695834971151101E-2</v>
      </c>
      <c r="J10" s="16"/>
      <c r="K10" s="16">
        <v>3.0582159769171901E-2</v>
      </c>
      <c r="L10" s="16">
        <v>4.4695834971151101E-2</v>
      </c>
      <c r="M10" s="16">
        <v>3.521743122481695E-2</v>
      </c>
      <c r="N10" s="16">
        <v>4.0801528400379553E-2</v>
      </c>
      <c r="O10" s="16">
        <v>6.4358153762410039E-2</v>
      </c>
      <c r="P10" s="16"/>
      <c r="Q10" s="16">
        <v>3.3032507910213983E-2</v>
      </c>
      <c r="R10" s="16">
        <v>6.4358153762410039E-2</v>
      </c>
      <c r="S10" s="5"/>
    </row>
    <row r="11" spans="1:43">
      <c r="A11" s="12"/>
      <c r="B11" s="5"/>
      <c r="C11" s="5"/>
      <c r="D11" s="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5"/>
    </row>
    <row r="12" spans="1:43" s="18" customFormat="1">
      <c r="A12" s="18" t="s">
        <v>44</v>
      </c>
      <c r="H12" s="19"/>
      <c r="R12" s="119"/>
      <c r="T12" s="39"/>
      <c r="U12" s="61"/>
      <c r="V12" s="39"/>
      <c r="W12" s="39"/>
    </row>
    <row r="13" spans="1:43" ht="18">
      <c r="A13" s="20" t="s">
        <v>123</v>
      </c>
      <c r="B13" s="21">
        <v>9.6088076923076901E-2</v>
      </c>
      <c r="C13" s="21">
        <v>0.10024755000000003</v>
      </c>
      <c r="D13" s="21">
        <v>7.3082999999999995E-2</v>
      </c>
      <c r="E13" s="22"/>
      <c r="F13" s="22">
        <v>4.9000000000000002E-2</v>
      </c>
      <c r="G13" s="22"/>
      <c r="H13" s="22">
        <v>4.8000000000000001E-2</v>
      </c>
      <c r="I13" s="22">
        <v>4.7E-2</v>
      </c>
      <c r="J13" s="22"/>
      <c r="K13" s="22">
        <v>4.1000000000000002E-2</v>
      </c>
      <c r="L13" s="22">
        <v>3.2000000000000001E-2</v>
      </c>
      <c r="M13" s="22"/>
      <c r="N13" s="22">
        <v>5.1999999999999998E-2</v>
      </c>
      <c r="O13" s="22"/>
      <c r="P13" s="22"/>
      <c r="Q13" s="22">
        <v>3.6999999999999998E-2</v>
      </c>
      <c r="R13" s="23"/>
      <c r="S13" s="9"/>
      <c r="T13" s="57"/>
    </row>
    <row r="14" spans="1:43" ht="18">
      <c r="A14" s="20" t="s">
        <v>124</v>
      </c>
      <c r="B14" s="21">
        <v>5.3205837692307689</v>
      </c>
      <c r="C14" s="21">
        <v>5.4344785499999997</v>
      </c>
      <c r="D14" s="21">
        <v>5.6011090000000001</v>
      </c>
      <c r="E14" s="22"/>
      <c r="F14" s="22">
        <v>0.49099999999999999</v>
      </c>
      <c r="G14" s="22"/>
      <c r="H14" s="22">
        <v>0.70499999999999996</v>
      </c>
      <c r="I14" s="22">
        <v>0.49099999999999999</v>
      </c>
      <c r="J14" s="22"/>
      <c r="K14" s="22">
        <v>0.85099999999999998</v>
      </c>
      <c r="L14" s="22">
        <v>0.57599999999999996</v>
      </c>
      <c r="M14" s="22"/>
      <c r="N14" s="22">
        <v>0.56999999999999995</v>
      </c>
      <c r="O14" s="22"/>
      <c r="P14" s="22"/>
      <c r="Q14" s="22">
        <v>0.28999999999999998</v>
      </c>
      <c r="R14" s="23"/>
      <c r="S14" s="13"/>
      <c r="T14" s="57"/>
    </row>
    <row r="15" spans="1:43" ht="18">
      <c r="A15" s="20" t="s">
        <v>131</v>
      </c>
      <c r="B15" s="21">
        <v>7.501492307692309E-2</v>
      </c>
      <c r="C15" s="21">
        <v>0.21405429999999998</v>
      </c>
      <c r="D15" s="21">
        <v>0.18662500000000001</v>
      </c>
      <c r="E15" s="22"/>
      <c r="F15" s="22">
        <v>25.353000000000002</v>
      </c>
      <c r="G15" s="22"/>
      <c r="H15" s="22">
        <v>29.914000000000001</v>
      </c>
      <c r="I15" s="22">
        <v>25.344999999999999</v>
      </c>
      <c r="J15" s="22"/>
      <c r="K15" s="22">
        <v>32.548999999999999</v>
      </c>
      <c r="L15" s="22">
        <v>24.222999999999999</v>
      </c>
      <c r="M15" s="22"/>
      <c r="N15" s="22">
        <v>30.712</v>
      </c>
      <c r="O15" s="22"/>
      <c r="P15" s="22"/>
      <c r="Q15" s="22">
        <v>44.238999999999997</v>
      </c>
      <c r="R15" s="23"/>
      <c r="S15" s="9"/>
      <c r="T15" s="57"/>
      <c r="U15" s="9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43" ht="18">
      <c r="A16" s="20" t="s">
        <v>125</v>
      </c>
      <c r="B16" s="21">
        <v>5.965383384615385</v>
      </c>
      <c r="C16" s="21">
        <v>6.1059578500000011</v>
      </c>
      <c r="D16" s="21">
        <v>5.4325079999999994</v>
      </c>
      <c r="E16" s="22"/>
      <c r="F16" s="22">
        <v>31.227</v>
      </c>
      <c r="G16" s="22"/>
      <c r="H16" s="22">
        <v>23.942</v>
      </c>
      <c r="I16" s="22">
        <v>31.484000000000002</v>
      </c>
      <c r="J16" s="22"/>
      <c r="K16" s="22">
        <v>24.646000000000001</v>
      </c>
      <c r="L16" s="22">
        <v>33.475000000000001</v>
      </c>
      <c r="M16" s="22"/>
      <c r="N16" s="22">
        <v>25.872</v>
      </c>
      <c r="O16" s="22"/>
      <c r="P16" s="22"/>
      <c r="Q16" s="22">
        <v>19.765000000000001</v>
      </c>
      <c r="R16" s="23"/>
      <c r="S16" s="12"/>
      <c r="U16" s="9"/>
      <c r="V16" s="8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3" ht="18">
      <c r="A17" s="12" t="s">
        <v>126</v>
      </c>
      <c r="B17" s="21">
        <v>52.993516953727493</v>
      </c>
      <c r="C17" s="21">
        <v>52.79223057767669</v>
      </c>
      <c r="D17" s="21">
        <v>53.257685410342667</v>
      </c>
      <c r="E17" s="22"/>
      <c r="F17" s="22">
        <v>11.962</v>
      </c>
      <c r="G17" s="22"/>
      <c r="H17" s="22">
        <v>13.64</v>
      </c>
      <c r="I17" s="22">
        <v>11.443</v>
      </c>
      <c r="J17" s="22"/>
      <c r="K17" s="22">
        <v>11.223000000000001</v>
      </c>
      <c r="L17" s="22">
        <v>10.228</v>
      </c>
      <c r="M17" s="22"/>
      <c r="N17" s="22">
        <v>11.682</v>
      </c>
      <c r="O17" s="22"/>
      <c r="P17" s="22"/>
      <c r="Q17" s="22">
        <v>7.3609999999999998</v>
      </c>
      <c r="R17" s="23"/>
      <c r="S17" s="12"/>
      <c r="U17" s="9"/>
      <c r="Y17" s="23"/>
      <c r="Z17" s="23"/>
    </row>
    <row r="18" spans="1:33">
      <c r="A18" s="12" t="s">
        <v>3</v>
      </c>
      <c r="B18" s="21">
        <v>32.078323054639235</v>
      </c>
      <c r="C18" s="21">
        <v>32.276643786154146</v>
      </c>
      <c r="D18" s="21">
        <v>32.575166378056529</v>
      </c>
      <c r="E18" s="22"/>
      <c r="F18" s="22">
        <v>15.821999999999999</v>
      </c>
      <c r="G18" s="22"/>
      <c r="H18" s="22">
        <v>17.413</v>
      </c>
      <c r="I18" s="22">
        <v>16.234999999999999</v>
      </c>
      <c r="J18" s="22"/>
      <c r="K18" s="22">
        <v>15.609</v>
      </c>
      <c r="L18" s="22">
        <v>14.861000000000001</v>
      </c>
      <c r="M18" s="22"/>
      <c r="N18" s="22">
        <v>15.956</v>
      </c>
      <c r="O18" s="22"/>
      <c r="P18" s="22"/>
      <c r="Q18" s="22">
        <v>12.845000000000001</v>
      </c>
      <c r="R18" s="23"/>
      <c r="S18" s="12"/>
      <c r="T18" s="31"/>
      <c r="U18" s="9"/>
    </row>
    <row r="19" spans="1:33">
      <c r="A19" s="20" t="s">
        <v>4</v>
      </c>
      <c r="B19" s="21">
        <v>0.43864892307692299</v>
      </c>
      <c r="C19" s="21">
        <v>0.45484385000000005</v>
      </c>
      <c r="D19" s="21">
        <v>0.49289366666666662</v>
      </c>
      <c r="E19" s="22"/>
      <c r="F19" s="22">
        <v>0.27800000000000002</v>
      </c>
      <c r="G19" s="22"/>
      <c r="H19" s="22">
        <v>0.312</v>
      </c>
      <c r="I19" s="22">
        <v>0.28799999999999998</v>
      </c>
      <c r="J19" s="22"/>
      <c r="K19" s="22">
        <v>0.315</v>
      </c>
      <c r="L19" s="22">
        <v>0.27400000000000002</v>
      </c>
      <c r="M19" s="22"/>
      <c r="N19" s="22">
        <v>0.30599999999999999</v>
      </c>
      <c r="O19" s="22"/>
      <c r="P19" s="22"/>
      <c r="Q19" s="22">
        <v>0.34499999999999997</v>
      </c>
      <c r="R19" s="23"/>
      <c r="S19" s="12"/>
    </row>
    <row r="20" spans="1:33">
      <c r="A20" s="20" t="s">
        <v>42</v>
      </c>
      <c r="B20" s="21"/>
      <c r="C20" s="21"/>
      <c r="D20" s="21"/>
      <c r="E20" s="22"/>
      <c r="F20" s="22">
        <v>0.14899999999999999</v>
      </c>
      <c r="G20" s="22"/>
      <c r="H20" s="22">
        <v>9.6000000000000002E-2</v>
      </c>
      <c r="I20" s="22">
        <v>0.14499999999999999</v>
      </c>
      <c r="J20" s="22"/>
      <c r="K20" s="22">
        <v>0.11700000000000001</v>
      </c>
      <c r="L20" s="22">
        <v>0.113</v>
      </c>
      <c r="M20" s="22"/>
      <c r="N20" s="22">
        <v>0.13600000000000001</v>
      </c>
      <c r="O20" s="22"/>
      <c r="P20" s="22"/>
      <c r="Q20" s="22">
        <v>0.113</v>
      </c>
      <c r="R20" s="23"/>
      <c r="S20" s="12"/>
      <c r="Z20" s="57"/>
      <c r="AA20" s="57"/>
      <c r="AB20" s="57"/>
      <c r="AC20" s="57"/>
      <c r="AD20" s="57"/>
      <c r="AE20" s="57"/>
      <c r="AF20" s="57"/>
      <c r="AG20" s="57"/>
    </row>
    <row r="21" spans="1:33">
      <c r="A21" s="20" t="s">
        <v>1</v>
      </c>
      <c r="B21" s="21">
        <v>2.9326963076923076</v>
      </c>
      <c r="C21" s="21">
        <v>2.9846161499999999</v>
      </c>
      <c r="D21" s="21">
        <v>2.7913000000000001</v>
      </c>
      <c r="E21" s="22"/>
      <c r="F21" s="22">
        <v>13.63</v>
      </c>
      <c r="G21" s="22"/>
      <c r="H21" s="22">
        <v>11.574</v>
      </c>
      <c r="I21" s="22">
        <v>13.364000000000001</v>
      </c>
      <c r="J21" s="22"/>
      <c r="K21" s="22">
        <v>13.071</v>
      </c>
      <c r="L21" s="22">
        <v>14.385999999999999</v>
      </c>
      <c r="M21" s="22"/>
      <c r="N21" s="22">
        <v>12.634</v>
      </c>
      <c r="O21" s="22"/>
      <c r="P21" s="22"/>
      <c r="Q21" s="22">
        <v>13.882999999999999</v>
      </c>
      <c r="R21" s="23"/>
      <c r="S21" s="9"/>
    </row>
    <row r="22" spans="1:33">
      <c r="A22" s="20" t="s">
        <v>76</v>
      </c>
      <c r="B22" s="21"/>
      <c r="C22" s="21"/>
      <c r="D22" s="21"/>
      <c r="E22" s="22"/>
      <c r="F22" s="22">
        <v>0.11700000000000001</v>
      </c>
      <c r="G22" s="22"/>
      <c r="H22" s="22">
        <v>0.09</v>
      </c>
      <c r="I22" s="22">
        <v>0.115</v>
      </c>
      <c r="J22" s="22"/>
      <c r="K22" s="22">
        <v>9.8000000000000004E-2</v>
      </c>
      <c r="L22" s="22">
        <v>9.8000000000000004E-2</v>
      </c>
      <c r="M22" s="22"/>
      <c r="N22" s="22">
        <v>0.111</v>
      </c>
      <c r="O22" s="22"/>
      <c r="P22" s="22"/>
      <c r="Q22" s="22">
        <v>9.5000000000000001E-2</v>
      </c>
      <c r="R22" s="23"/>
      <c r="S22" s="9"/>
      <c r="Y22" s="57"/>
    </row>
    <row r="23" spans="1:33" ht="19" customHeight="1">
      <c r="A23" s="20" t="s">
        <v>193</v>
      </c>
      <c r="B23" s="21"/>
      <c r="C23" s="21"/>
      <c r="D23" s="21"/>
      <c r="E23" s="22"/>
      <c r="F23" s="22">
        <v>0.23400000000000001</v>
      </c>
      <c r="G23" s="22"/>
      <c r="H23" s="22">
        <v>0.26200000000000001</v>
      </c>
      <c r="I23" s="22">
        <v>0.23300000000000001</v>
      </c>
      <c r="J23" s="22"/>
      <c r="K23" s="22">
        <v>0.24299999999999999</v>
      </c>
      <c r="L23" s="22">
        <v>0.17699999999999999</v>
      </c>
      <c r="M23" s="22"/>
      <c r="N23" s="22">
        <v>0.214</v>
      </c>
      <c r="O23" s="22"/>
      <c r="P23" s="22"/>
      <c r="Q23" s="22">
        <v>0.10199999999999999</v>
      </c>
      <c r="R23" s="23"/>
      <c r="S23" s="9"/>
      <c r="U23" s="64"/>
      <c r="X23" s="57"/>
      <c r="Y23" s="57"/>
      <c r="Z23" s="57"/>
      <c r="AA23" s="57"/>
      <c r="AB23" s="57"/>
      <c r="AC23" s="57"/>
      <c r="AD23" s="57"/>
      <c r="AE23" s="57"/>
      <c r="AF23" s="57"/>
    </row>
    <row r="24" spans="1:33">
      <c r="A24" s="12"/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3"/>
    </row>
    <row r="25" spans="1:33">
      <c r="A25" s="12" t="s">
        <v>77</v>
      </c>
      <c r="B25" s="21">
        <v>0.83956089524179012</v>
      </c>
      <c r="C25" s="21">
        <v>2.3896119324332363</v>
      </c>
      <c r="D25" s="21">
        <v>2.2532239425983245</v>
      </c>
      <c r="E25" s="22"/>
      <c r="F25" s="22">
        <v>35.262999999999998</v>
      </c>
      <c r="G25" s="22"/>
      <c r="H25" s="22">
        <v>45.600999999999999</v>
      </c>
      <c r="I25" s="22">
        <v>35.070999999999998</v>
      </c>
      <c r="J25" s="22"/>
      <c r="K25" s="22">
        <v>46.981000000000002</v>
      </c>
      <c r="L25" s="22">
        <v>32.682000000000002</v>
      </c>
      <c r="M25" s="22"/>
      <c r="N25" s="22">
        <v>44.332000000000001</v>
      </c>
      <c r="O25" s="22"/>
      <c r="P25" s="22"/>
      <c r="Q25" s="22">
        <v>60.029000000000003</v>
      </c>
      <c r="R25" s="23"/>
      <c r="S25" s="62"/>
    </row>
    <row r="26" spans="1:33" ht="17" customHeight="1">
      <c r="A26" s="12" t="s">
        <v>27</v>
      </c>
      <c r="B26" s="21">
        <v>14.012865566703093</v>
      </c>
      <c r="C26" s="21">
        <v>14.150615908175563</v>
      </c>
      <c r="D26" s="21">
        <v>13.250304955509955</v>
      </c>
      <c r="E26" s="22"/>
      <c r="F26" s="22">
        <v>60.558</v>
      </c>
      <c r="G26" s="22"/>
      <c r="H26" s="22">
        <v>54.226999999999997</v>
      </c>
      <c r="I26" s="22">
        <v>59.468000000000004</v>
      </c>
      <c r="J26" s="22"/>
      <c r="K26" s="22">
        <v>59.878</v>
      </c>
      <c r="L26" s="22">
        <v>63.308999999999997</v>
      </c>
      <c r="M26" s="22"/>
      <c r="N26" s="22">
        <v>58.527999999999999</v>
      </c>
      <c r="O26" s="22"/>
      <c r="P26" s="22"/>
      <c r="Q26" s="22">
        <v>65.825000000000003</v>
      </c>
      <c r="R26" s="23"/>
      <c r="S26" s="62"/>
      <c r="T26" s="57"/>
    </row>
    <row r="27" spans="1:33" ht="17" customHeight="1">
      <c r="A27" s="12" t="s">
        <v>146</v>
      </c>
      <c r="B27" s="8">
        <v>0.59783508461454304</v>
      </c>
      <c r="C27" s="8">
        <v>0.59541760976783631</v>
      </c>
      <c r="D27" s="8">
        <v>0.59533058279142292</v>
      </c>
      <c r="E27" s="22"/>
      <c r="F27" s="34">
        <v>0.40500000000000003</v>
      </c>
      <c r="G27" s="34"/>
      <c r="H27" s="34">
        <v>0.41299999999999998</v>
      </c>
      <c r="I27" s="34">
        <v>0.38800000000000001</v>
      </c>
      <c r="J27" s="34"/>
      <c r="K27" s="34">
        <v>0.39300000000000002</v>
      </c>
      <c r="L27" s="34">
        <v>0.38200000000000001</v>
      </c>
      <c r="M27" s="34"/>
      <c r="N27" s="34">
        <v>0.39700000000000002</v>
      </c>
      <c r="O27" s="22"/>
      <c r="P27" s="22"/>
      <c r="Q27" s="34">
        <v>0.34</v>
      </c>
      <c r="R27" s="23"/>
      <c r="S27" s="62"/>
      <c r="T27" s="57"/>
    </row>
    <row r="28" spans="1:33">
      <c r="A28" s="12"/>
      <c r="B28" s="21"/>
      <c r="C28" s="21"/>
      <c r="D28" s="21"/>
      <c r="E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3"/>
      <c r="S28" s="62"/>
      <c r="T28" s="57"/>
    </row>
    <row r="29" spans="1:33">
      <c r="A29" s="19" t="s">
        <v>28</v>
      </c>
      <c r="B29" s="34"/>
      <c r="C29" s="34"/>
      <c r="D29" s="34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1"/>
      <c r="S29" s="62"/>
      <c r="T29" s="12"/>
      <c r="U29" s="9"/>
    </row>
    <row r="30" spans="1:33" ht="18">
      <c r="A30" s="20" t="s">
        <v>123</v>
      </c>
      <c r="B30" s="21">
        <v>0.18697399628372843</v>
      </c>
      <c r="C30" s="21">
        <v>3.6343152752616306E-2</v>
      </c>
      <c r="D30" s="21">
        <v>0.15838281366024792</v>
      </c>
      <c r="E30" s="22"/>
      <c r="F30" s="22">
        <v>4.4999999999999998E-2</v>
      </c>
      <c r="G30" s="22"/>
      <c r="H30" s="22">
        <v>3.4000000000000002E-2</v>
      </c>
      <c r="I30" s="22">
        <v>7.1999999999999995E-2</v>
      </c>
      <c r="J30" s="22"/>
      <c r="K30" s="22">
        <v>6.4000000000000001E-2</v>
      </c>
      <c r="L30" s="22">
        <v>1.9E-2</v>
      </c>
      <c r="M30" s="22"/>
      <c r="N30" s="22">
        <v>2.1999999999999999E-2</v>
      </c>
      <c r="O30" s="22"/>
      <c r="P30" s="22"/>
      <c r="Q30" s="22">
        <v>4.2999999999999997E-2</v>
      </c>
      <c r="R30" s="23"/>
      <c r="T30" s="57"/>
      <c r="U30" s="9"/>
    </row>
    <row r="31" spans="1:33" ht="18">
      <c r="A31" s="20" t="s">
        <v>124</v>
      </c>
      <c r="B31" s="21">
        <v>0.10419042154681277</v>
      </c>
      <c r="C31" s="21">
        <v>9.1021478498208797E-2</v>
      </c>
      <c r="D31" s="21">
        <v>0.27494830879963417</v>
      </c>
      <c r="E31" s="22"/>
      <c r="F31" s="22">
        <v>2.7E-2</v>
      </c>
      <c r="G31" s="22"/>
      <c r="H31" s="22">
        <v>7.4999999999999997E-2</v>
      </c>
      <c r="I31" s="22">
        <v>4.4999999999999998E-2</v>
      </c>
      <c r="J31" s="22"/>
      <c r="K31" s="22">
        <v>9.9000000000000005E-2</v>
      </c>
      <c r="L31" s="22">
        <v>6.0999999999999999E-2</v>
      </c>
      <c r="M31" s="22"/>
      <c r="N31" s="22">
        <v>0.03</v>
      </c>
      <c r="O31" s="22"/>
      <c r="P31" s="22"/>
      <c r="Q31" s="22">
        <v>2.5999999999999999E-2</v>
      </c>
      <c r="R31" s="23"/>
      <c r="T31" s="57"/>
      <c r="U31" s="9"/>
    </row>
    <row r="32" spans="1:33" ht="18">
      <c r="A32" s="20" t="s">
        <v>131</v>
      </c>
      <c r="B32" s="21">
        <v>2.3399063876738506E-2</v>
      </c>
      <c r="C32" s="21">
        <v>3.0899401353424307E-2</v>
      </c>
      <c r="D32" s="21">
        <v>6.6009407119385063E-2</v>
      </c>
      <c r="E32" s="22"/>
      <c r="F32" s="22">
        <v>0.91500000000000004</v>
      </c>
      <c r="G32" s="22"/>
      <c r="H32" s="22">
        <v>0.60599999999999998</v>
      </c>
      <c r="I32" s="22">
        <v>0.754</v>
      </c>
      <c r="J32" s="22"/>
      <c r="K32" s="22">
        <v>0.84399999999999997</v>
      </c>
      <c r="L32" s="22">
        <v>0.73599999999999999</v>
      </c>
      <c r="M32" s="22"/>
      <c r="N32" s="22">
        <v>0.57699999999999996</v>
      </c>
      <c r="O32" s="22"/>
      <c r="P32" s="22"/>
      <c r="Q32" s="22">
        <v>1.4259999999999999</v>
      </c>
      <c r="R32" s="23"/>
      <c r="T32" s="57"/>
      <c r="U32" s="9"/>
    </row>
    <row r="33" spans="1:22" ht="18">
      <c r="A33" s="20" t="s">
        <v>125</v>
      </c>
      <c r="B33" s="21">
        <v>0.39658005112926742</v>
      </c>
      <c r="C33" s="21">
        <v>9.6013701355587636E-2</v>
      </c>
      <c r="D33" s="21">
        <v>2.0044468199210925</v>
      </c>
      <c r="E33" s="22"/>
      <c r="F33" s="22">
        <v>0.999</v>
      </c>
      <c r="G33" s="22"/>
      <c r="H33" s="22">
        <v>0.86799999999999999</v>
      </c>
      <c r="I33" s="22">
        <v>1.1950000000000001</v>
      </c>
      <c r="J33" s="22"/>
      <c r="K33" s="22">
        <v>1.1060000000000001</v>
      </c>
      <c r="L33" s="22">
        <v>0.874</v>
      </c>
      <c r="M33" s="22"/>
      <c r="N33" s="22">
        <v>0.67500000000000004</v>
      </c>
      <c r="O33" s="22"/>
      <c r="P33" s="22"/>
      <c r="Q33" s="22">
        <v>1.3779999999999999</v>
      </c>
      <c r="R33" s="23"/>
      <c r="T33" s="57"/>
      <c r="U33" s="9"/>
    </row>
    <row r="34" spans="1:22" ht="18">
      <c r="A34" s="12" t="s">
        <v>126</v>
      </c>
      <c r="B34" s="21">
        <v>0.61614977594198472</v>
      </c>
      <c r="C34" s="21">
        <v>0.47401968257047794</v>
      </c>
      <c r="D34" s="21">
        <v>1.5422596480676485</v>
      </c>
      <c r="E34" s="22"/>
      <c r="F34" s="22">
        <v>0.36099999999999999</v>
      </c>
      <c r="G34" s="22"/>
      <c r="H34" s="22">
        <v>0.60299999999999998</v>
      </c>
      <c r="I34" s="22">
        <v>0.65700000000000003</v>
      </c>
      <c r="J34" s="22"/>
      <c r="K34" s="22">
        <v>1.1559999999999999</v>
      </c>
      <c r="L34" s="22">
        <v>0.311</v>
      </c>
      <c r="M34" s="22"/>
      <c r="N34" s="22">
        <v>0.503</v>
      </c>
      <c r="O34" s="22"/>
      <c r="P34" s="22"/>
      <c r="Q34" s="22">
        <v>0.72599999999999998</v>
      </c>
      <c r="R34" s="23"/>
    </row>
    <row r="35" spans="1:22">
      <c r="A35" s="12" t="s">
        <v>3</v>
      </c>
      <c r="B35" s="21">
        <v>0.39886059915902145</v>
      </c>
      <c r="C35" s="21">
        <v>7.3895748948460752E-2</v>
      </c>
      <c r="D35" s="21">
        <v>0.5672755772737863</v>
      </c>
      <c r="E35" s="22"/>
      <c r="F35" s="22">
        <v>0.47699999999999998</v>
      </c>
      <c r="G35" s="22"/>
      <c r="H35" s="22">
        <v>0.58599999999999997</v>
      </c>
      <c r="I35" s="22">
        <v>0.34100000000000003</v>
      </c>
      <c r="J35" s="22"/>
      <c r="K35" s="22">
        <v>0.66200000000000003</v>
      </c>
      <c r="L35" s="22">
        <v>0.433</v>
      </c>
      <c r="M35" s="22"/>
      <c r="N35" s="22">
        <v>0.47199999999999998</v>
      </c>
      <c r="O35" s="22"/>
      <c r="P35" s="22"/>
      <c r="Q35" s="22">
        <v>0.56699999999999995</v>
      </c>
      <c r="R35" s="23"/>
    </row>
    <row r="36" spans="1:22">
      <c r="A36" s="20" t="s">
        <v>4</v>
      </c>
      <c r="B36" s="21">
        <v>2.9051707608578854E-2</v>
      </c>
      <c r="C36" s="21">
        <v>2.9078065020446811E-2</v>
      </c>
      <c r="D36" s="21">
        <v>0.14647798918001542</v>
      </c>
      <c r="E36" s="22"/>
      <c r="F36" s="22">
        <v>2.9000000000000001E-2</v>
      </c>
      <c r="G36" s="22"/>
      <c r="H36" s="22">
        <v>0.03</v>
      </c>
      <c r="I36" s="22">
        <v>0.04</v>
      </c>
      <c r="J36" s="22"/>
      <c r="K36" s="22">
        <v>3.5999999999999997E-2</v>
      </c>
      <c r="L36" s="22">
        <v>4.1000000000000002E-2</v>
      </c>
      <c r="M36" s="22"/>
      <c r="N36" s="22">
        <v>3.2000000000000001E-2</v>
      </c>
      <c r="O36" s="22"/>
      <c r="P36" s="22"/>
      <c r="Q36" s="22">
        <v>3.9E-2</v>
      </c>
      <c r="R36" s="23"/>
      <c r="T36" s="57"/>
    </row>
    <row r="37" spans="1:22">
      <c r="A37" s="20" t="s">
        <v>42</v>
      </c>
      <c r="B37" s="21"/>
      <c r="C37" s="21"/>
      <c r="D37" s="21"/>
      <c r="E37" s="22"/>
      <c r="F37" s="22">
        <v>4.2999999999999997E-2</v>
      </c>
      <c r="G37" s="22"/>
      <c r="H37" s="22">
        <v>4.1000000000000002E-2</v>
      </c>
      <c r="I37" s="22">
        <v>3.5999999999999997E-2</v>
      </c>
      <c r="J37" s="22"/>
      <c r="K37" s="22">
        <v>4.7E-2</v>
      </c>
      <c r="L37" s="22">
        <v>3.2000000000000001E-2</v>
      </c>
      <c r="M37" s="22"/>
      <c r="N37" s="22">
        <v>3.2000000000000001E-2</v>
      </c>
      <c r="O37" s="22"/>
      <c r="P37" s="22"/>
      <c r="Q37" s="22">
        <v>3.5999999999999997E-2</v>
      </c>
      <c r="R37" s="23"/>
      <c r="T37" s="120"/>
    </row>
    <row r="38" spans="1:22">
      <c r="A38" s="20" t="s">
        <v>1</v>
      </c>
      <c r="B38" s="21">
        <v>9.9817038162779329E-2</v>
      </c>
      <c r="C38" s="21">
        <v>6.9412305566088142E-2</v>
      </c>
      <c r="D38" s="21">
        <v>0.55865089658994305</v>
      </c>
      <c r="E38" s="22"/>
      <c r="F38" s="22">
        <v>0.39400000000000002</v>
      </c>
      <c r="G38" s="22"/>
      <c r="H38" s="22">
        <v>0.36699999999999999</v>
      </c>
      <c r="I38" s="22">
        <v>0.23100000000000001</v>
      </c>
      <c r="J38" s="22"/>
      <c r="K38" s="22">
        <v>0.55300000000000005</v>
      </c>
      <c r="L38" s="22">
        <v>0.30299999999999999</v>
      </c>
      <c r="M38" s="22"/>
      <c r="N38" s="22">
        <v>0.31</v>
      </c>
      <c r="O38" s="22"/>
      <c r="P38" s="22"/>
      <c r="Q38" s="22">
        <v>0.50900000000000001</v>
      </c>
      <c r="R38" s="23"/>
      <c r="T38" s="120"/>
      <c r="U38" s="23"/>
    </row>
    <row r="39" spans="1:22">
      <c r="A39" s="20" t="s">
        <v>76</v>
      </c>
      <c r="B39" s="21"/>
      <c r="C39" s="21"/>
      <c r="D39" s="21"/>
      <c r="E39" s="22"/>
      <c r="F39" s="22">
        <v>7.3999999999999996E-2</v>
      </c>
      <c r="G39" s="22"/>
      <c r="H39" s="22">
        <v>0.05</v>
      </c>
      <c r="I39" s="22">
        <v>5.0999999999999997E-2</v>
      </c>
      <c r="J39" s="22"/>
      <c r="K39" s="22">
        <v>0.06</v>
      </c>
      <c r="L39" s="22">
        <v>0.06</v>
      </c>
      <c r="M39" s="22"/>
      <c r="N39" s="22">
        <v>4.7E-2</v>
      </c>
      <c r="O39" s="22"/>
      <c r="P39" s="22"/>
      <c r="Q39" s="22">
        <v>5.6000000000000001E-2</v>
      </c>
      <c r="R39" s="23"/>
      <c r="T39" s="120"/>
      <c r="U39" s="23"/>
    </row>
    <row r="40" spans="1:22" ht="18">
      <c r="A40" s="20" t="s">
        <v>193</v>
      </c>
      <c r="C40" s="21"/>
      <c r="D40" s="21"/>
      <c r="E40" s="22"/>
      <c r="F40" s="22">
        <v>1.4E-2</v>
      </c>
      <c r="G40" s="22"/>
      <c r="H40" s="22">
        <v>1.7000000000000001E-2</v>
      </c>
      <c r="I40" s="22">
        <v>1.0999999999999999E-2</v>
      </c>
      <c r="J40" s="22"/>
      <c r="K40" s="22">
        <v>1.4999999999999999E-2</v>
      </c>
      <c r="L40" s="22">
        <v>1.4E-2</v>
      </c>
      <c r="M40" s="22"/>
      <c r="N40" s="22">
        <v>1.0999999999999999E-2</v>
      </c>
      <c r="O40" s="22"/>
      <c r="P40" s="22"/>
      <c r="Q40" s="22">
        <v>1.4E-2</v>
      </c>
      <c r="R40" s="23"/>
      <c r="T40" s="120"/>
    </row>
    <row r="41" spans="1:22">
      <c r="A41" s="12"/>
      <c r="B41" s="21"/>
      <c r="C41" s="21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  <c r="T41" s="120"/>
    </row>
    <row r="42" spans="1:22">
      <c r="A42" s="12" t="s">
        <v>77</v>
      </c>
      <c r="B42" s="21">
        <v>0.29058984293490364</v>
      </c>
      <c r="C42" s="21">
        <v>0.39320221854318299</v>
      </c>
      <c r="D42" s="21">
        <v>1.3059566619341485</v>
      </c>
      <c r="E42" s="22"/>
      <c r="F42" s="22">
        <v>1.5309999999999999</v>
      </c>
      <c r="G42" s="22"/>
      <c r="H42" s="22">
        <v>1.3580000000000001</v>
      </c>
      <c r="I42" s="22">
        <v>1.5049999999999999</v>
      </c>
      <c r="J42" s="22"/>
      <c r="K42" s="22">
        <v>1.6080000000000001</v>
      </c>
      <c r="L42" s="22">
        <v>1.2170000000000001</v>
      </c>
      <c r="M42" s="22"/>
      <c r="N42" s="22">
        <v>0.98099999999999998</v>
      </c>
      <c r="O42" s="22"/>
      <c r="P42" s="22"/>
      <c r="Q42" s="22">
        <v>2.33</v>
      </c>
      <c r="R42" s="23"/>
      <c r="T42" s="120"/>
      <c r="V42" s="12"/>
    </row>
    <row r="43" spans="1:22">
      <c r="A43" s="12" t="s">
        <v>27</v>
      </c>
      <c r="B43" s="21">
        <v>0.13678946457694099</v>
      </c>
      <c r="C43" s="21">
        <v>0.10947011160557241</v>
      </c>
      <c r="D43" s="21">
        <v>1.2413275665097017</v>
      </c>
      <c r="E43" s="22"/>
      <c r="F43" s="22">
        <v>1.385</v>
      </c>
      <c r="G43" s="22"/>
      <c r="H43" s="22">
        <v>1.593</v>
      </c>
      <c r="I43" s="22">
        <v>0.8</v>
      </c>
      <c r="J43" s="22"/>
      <c r="K43" s="22">
        <v>1.99</v>
      </c>
      <c r="L43" s="22">
        <v>1.129</v>
      </c>
      <c r="M43" s="22"/>
      <c r="N43" s="22">
        <v>1.2549999999999999</v>
      </c>
      <c r="O43" s="22"/>
      <c r="P43" s="22"/>
      <c r="Q43" s="22">
        <v>1.7769999999999999</v>
      </c>
      <c r="R43" s="23"/>
      <c r="T43" s="120"/>
      <c r="U43" s="23"/>
      <c r="V43" s="13"/>
    </row>
    <row r="44" spans="1:22">
      <c r="A44" s="12" t="s">
        <v>146</v>
      </c>
      <c r="B44" s="21">
        <v>1.237798291489174E-3</v>
      </c>
      <c r="C44" s="21">
        <v>4.9104156532923642E-3</v>
      </c>
      <c r="D44" s="21">
        <v>2.2406652197927536E-3</v>
      </c>
      <c r="E44" s="22"/>
      <c r="F44" s="21">
        <v>1.0999999999999999E-2</v>
      </c>
      <c r="G44" s="22"/>
      <c r="H44" s="21">
        <v>1.6E-2</v>
      </c>
      <c r="I44" s="8">
        <v>1.7000000000000001E-2</v>
      </c>
      <c r="J44" s="22"/>
      <c r="K44" s="21">
        <v>0.02</v>
      </c>
      <c r="L44" s="21">
        <v>1.2E-2</v>
      </c>
      <c r="M44" s="22"/>
      <c r="N44" s="21">
        <v>1.4999999999999999E-2</v>
      </c>
      <c r="O44" s="22"/>
      <c r="P44" s="22"/>
      <c r="Q44" s="8">
        <v>1.9E-2</v>
      </c>
      <c r="R44" s="23"/>
      <c r="T44" s="20"/>
      <c r="U44" s="23"/>
      <c r="V44" s="12"/>
    </row>
    <row r="45" spans="1:22">
      <c r="B45" s="14"/>
      <c r="C45" s="14"/>
      <c r="D45" s="14"/>
      <c r="T45" s="120"/>
      <c r="U45" s="23"/>
      <c r="V45" s="120"/>
    </row>
    <row r="46" spans="1:22" ht="34">
      <c r="A46" s="40" t="s">
        <v>159</v>
      </c>
      <c r="B46" s="14" t="s">
        <v>112</v>
      </c>
      <c r="C46" s="14" t="s">
        <v>112</v>
      </c>
      <c r="D46" s="14" t="s">
        <v>112</v>
      </c>
      <c r="E46" s="14"/>
      <c r="F46" s="14" t="s">
        <v>113</v>
      </c>
      <c r="G46" s="14" t="s">
        <v>113</v>
      </c>
      <c r="H46" s="14" t="s">
        <v>113</v>
      </c>
      <c r="I46" s="14" t="s">
        <v>113</v>
      </c>
      <c r="J46" s="14"/>
      <c r="K46" s="14" t="s">
        <v>113</v>
      </c>
      <c r="L46" s="14" t="s">
        <v>113</v>
      </c>
      <c r="M46" s="14" t="s">
        <v>113</v>
      </c>
      <c r="N46" s="14" t="s">
        <v>113</v>
      </c>
      <c r="O46" s="14" t="s">
        <v>113</v>
      </c>
      <c r="P46" s="14"/>
      <c r="Q46" s="14" t="s">
        <v>113</v>
      </c>
      <c r="R46" s="14"/>
      <c r="S46" s="14"/>
      <c r="T46" s="120"/>
      <c r="V46" s="14"/>
    </row>
    <row r="47" spans="1:22">
      <c r="A47" s="40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2"/>
      <c r="V47" s="14"/>
    </row>
    <row r="48" spans="1:22" ht="18">
      <c r="A48" s="12" t="s">
        <v>174</v>
      </c>
      <c r="B48" s="97">
        <v>45.713692207849213</v>
      </c>
      <c r="C48" s="97">
        <v>39.022719172346015</v>
      </c>
      <c r="D48" s="97">
        <v>37.552241462508569</v>
      </c>
      <c r="E48" s="97"/>
      <c r="F48" s="97">
        <v>17.401715646889656</v>
      </c>
      <c r="G48" s="97"/>
      <c r="H48" s="97">
        <v>30.913603797165386</v>
      </c>
      <c r="I48" s="97">
        <v>10.791204182869857</v>
      </c>
      <c r="J48" s="97"/>
      <c r="K48" s="97">
        <v>7.3039666953531412</v>
      </c>
      <c r="L48" s="99">
        <v>9.0429529826037296</v>
      </c>
      <c r="M48" s="97"/>
      <c r="N48" s="97">
        <v>9.7713248020007484</v>
      </c>
      <c r="O48" s="14"/>
      <c r="P48" s="14"/>
      <c r="Q48" s="97">
        <v>3.1478516924155047</v>
      </c>
      <c r="R48" s="14"/>
      <c r="S48" s="14"/>
      <c r="T48" s="12"/>
      <c r="V48" s="14"/>
    </row>
    <row r="49" spans="1:20">
      <c r="T49" s="12"/>
    </row>
    <row r="50" spans="1:20">
      <c r="A50" s="12" t="s">
        <v>114</v>
      </c>
      <c r="T50" s="12"/>
    </row>
    <row r="51" spans="1:20">
      <c r="A51" s="12" t="s">
        <v>186</v>
      </c>
      <c r="T51" s="12"/>
    </row>
    <row r="52" spans="1:20" ht="18">
      <c r="A52" s="9" t="s">
        <v>192</v>
      </c>
      <c r="C52" s="94"/>
      <c r="D52" s="94"/>
      <c r="E52" s="94"/>
      <c r="F52" s="94"/>
      <c r="G52" s="94"/>
      <c r="H52" s="94"/>
      <c r="I52" s="94"/>
      <c r="J52" s="94"/>
      <c r="K52" s="94"/>
      <c r="T52" s="12"/>
    </row>
    <row r="53" spans="1:20">
      <c r="C53" s="18"/>
      <c r="D53" s="10"/>
      <c r="E53" s="10"/>
      <c r="F53" s="10"/>
      <c r="G53" s="10"/>
      <c r="H53" s="10"/>
      <c r="I53" s="10"/>
      <c r="J53" s="10"/>
      <c r="K53" s="10"/>
      <c r="T53" s="12"/>
    </row>
    <row r="54" spans="1:20">
      <c r="C54" s="20"/>
      <c r="D54" s="23"/>
      <c r="E54" s="23"/>
      <c r="F54" s="23"/>
      <c r="G54" s="23"/>
      <c r="H54" s="23"/>
      <c r="I54" s="23"/>
      <c r="J54" s="12"/>
      <c r="K54" s="23"/>
      <c r="T54" s="12"/>
    </row>
    <row r="55" spans="1:20">
      <c r="C55" s="20"/>
      <c r="D55" s="23"/>
      <c r="E55" s="23"/>
      <c r="F55" s="23"/>
      <c r="G55" s="23"/>
      <c r="H55" s="23"/>
      <c r="I55" s="23"/>
      <c r="J55" s="12"/>
      <c r="K55" s="23"/>
      <c r="T55" s="12"/>
    </row>
    <row r="56" spans="1:20">
      <c r="C56" s="20"/>
      <c r="D56" s="23"/>
      <c r="E56" s="23"/>
      <c r="F56" s="23"/>
      <c r="G56" s="23"/>
      <c r="H56" s="23"/>
      <c r="I56" s="23"/>
      <c r="J56" s="12"/>
      <c r="K56" s="23"/>
      <c r="T56" s="9"/>
    </row>
    <row r="57" spans="1:20">
      <c r="C57" s="20"/>
      <c r="D57" s="23"/>
      <c r="E57" s="23"/>
      <c r="F57" s="23"/>
      <c r="G57" s="23"/>
      <c r="H57" s="23"/>
      <c r="I57" s="23"/>
      <c r="J57" s="12"/>
      <c r="K57" s="23"/>
      <c r="T57" s="9"/>
    </row>
    <row r="58" spans="1:20">
      <c r="C58" s="12"/>
      <c r="D58" s="23"/>
      <c r="E58" s="23"/>
      <c r="F58" s="23"/>
      <c r="G58" s="23"/>
      <c r="H58" s="23"/>
      <c r="I58" s="23"/>
      <c r="J58" s="12"/>
      <c r="K58" s="23"/>
      <c r="T58" s="9"/>
    </row>
    <row r="59" spans="1:20">
      <c r="C59" s="12"/>
      <c r="D59" s="23"/>
      <c r="E59" s="23"/>
      <c r="F59" s="23"/>
      <c r="G59" s="23"/>
      <c r="H59" s="23"/>
      <c r="I59" s="23"/>
      <c r="J59" s="12"/>
      <c r="K59" s="23"/>
      <c r="T59" s="9"/>
    </row>
    <row r="60" spans="1:20">
      <c r="C60" s="20"/>
      <c r="D60" s="23"/>
      <c r="E60" s="23"/>
      <c r="F60" s="23"/>
      <c r="G60" s="23"/>
      <c r="H60" s="23"/>
      <c r="I60" s="23"/>
      <c r="J60" s="12"/>
      <c r="K60" s="23"/>
      <c r="T60" s="9"/>
    </row>
    <row r="61" spans="1:20">
      <c r="C61" s="20"/>
      <c r="D61" s="23"/>
      <c r="E61" s="23"/>
      <c r="F61" s="23"/>
      <c r="G61" s="23"/>
      <c r="H61" s="23"/>
      <c r="I61" s="23"/>
      <c r="J61" s="12"/>
      <c r="K61" s="23"/>
      <c r="T61" s="9"/>
    </row>
    <row r="62" spans="1:20">
      <c r="C62" s="20"/>
      <c r="D62" s="23"/>
      <c r="E62" s="23"/>
      <c r="F62" s="23"/>
      <c r="G62" s="23"/>
      <c r="H62" s="23"/>
      <c r="I62" s="23"/>
      <c r="J62" s="12"/>
      <c r="K62" s="23"/>
      <c r="T62" s="12"/>
    </row>
    <row r="63" spans="1:20">
      <c r="C63" s="20"/>
      <c r="D63" s="23"/>
      <c r="E63" s="23"/>
      <c r="F63" s="23"/>
      <c r="G63" s="23"/>
      <c r="H63" s="23"/>
      <c r="I63" s="23"/>
      <c r="J63" s="12"/>
      <c r="K63" s="23"/>
    </row>
    <row r="64" spans="1:20">
      <c r="C64" s="20"/>
      <c r="D64" s="23"/>
      <c r="E64" s="23"/>
      <c r="F64" s="23"/>
      <c r="G64" s="23"/>
      <c r="H64" s="23"/>
      <c r="I64" s="23"/>
      <c r="J64" s="12"/>
      <c r="K64" s="23"/>
    </row>
    <row r="65" spans="3:11">
      <c r="C65" s="12"/>
      <c r="D65" s="23"/>
      <c r="E65" s="23"/>
      <c r="F65" s="23"/>
      <c r="G65" s="23"/>
      <c r="H65" s="23"/>
      <c r="I65" s="23"/>
      <c r="J65" s="12"/>
      <c r="K65" s="23"/>
    </row>
    <row r="66" spans="3:11">
      <c r="C66" s="12"/>
      <c r="D66" s="23"/>
      <c r="E66" s="23"/>
      <c r="F66" s="23"/>
      <c r="G66" s="23"/>
      <c r="H66" s="23"/>
      <c r="I66" s="23"/>
      <c r="J66" s="12"/>
      <c r="K66" s="23"/>
    </row>
    <row r="67" spans="3:11">
      <c r="C67" s="12"/>
      <c r="D67" s="12"/>
      <c r="E67" s="12"/>
      <c r="F67" s="12"/>
      <c r="G67" s="12"/>
      <c r="H67" s="12"/>
      <c r="I67" s="12"/>
      <c r="J67" s="12"/>
      <c r="K67" s="12"/>
    </row>
    <row r="68" spans="3:11">
      <c r="C68" s="19"/>
      <c r="D68" s="121"/>
      <c r="E68" s="121"/>
      <c r="F68" s="121"/>
      <c r="G68" s="121"/>
      <c r="H68" s="121"/>
      <c r="I68" s="121"/>
      <c r="J68" s="121"/>
      <c r="K68" s="121"/>
    </row>
    <row r="69" spans="3:11">
      <c r="C69" s="20"/>
      <c r="D69" s="23"/>
      <c r="E69" s="23"/>
      <c r="F69" s="23"/>
      <c r="G69" s="23"/>
      <c r="H69" s="23"/>
      <c r="I69" s="23"/>
      <c r="J69" s="23"/>
      <c r="K69" s="23"/>
    </row>
    <row r="70" spans="3:11">
      <c r="C70" s="20"/>
      <c r="D70" s="23"/>
      <c r="E70" s="23"/>
      <c r="F70" s="23"/>
      <c r="G70" s="23"/>
      <c r="H70" s="23"/>
      <c r="I70" s="23"/>
      <c r="J70" s="23"/>
      <c r="K70" s="23"/>
    </row>
    <row r="71" spans="3:11">
      <c r="C71" s="20"/>
      <c r="D71" s="23"/>
      <c r="E71" s="23"/>
      <c r="F71" s="23"/>
      <c r="G71" s="23"/>
      <c r="H71" s="23"/>
      <c r="I71" s="23"/>
      <c r="J71" s="23"/>
      <c r="K71" s="23"/>
    </row>
    <row r="72" spans="3:11">
      <c r="C72" s="20"/>
      <c r="D72" s="23"/>
      <c r="E72" s="23"/>
      <c r="F72" s="23"/>
      <c r="G72" s="23"/>
      <c r="H72" s="23"/>
      <c r="I72" s="23"/>
      <c r="J72" s="23"/>
      <c r="K72" s="23"/>
    </row>
    <row r="73" spans="3:11">
      <c r="C73" s="12"/>
      <c r="D73" s="23"/>
      <c r="E73" s="23"/>
      <c r="F73" s="23"/>
      <c r="G73" s="23"/>
      <c r="H73" s="23"/>
      <c r="I73" s="23"/>
      <c r="J73" s="23"/>
      <c r="K73" s="23"/>
    </row>
    <row r="74" spans="3:11">
      <c r="C74" s="12"/>
      <c r="D74" s="23"/>
      <c r="E74" s="23"/>
      <c r="F74" s="23"/>
      <c r="G74" s="23"/>
      <c r="H74" s="23"/>
      <c r="I74" s="23"/>
      <c r="J74" s="23"/>
      <c r="K74" s="23"/>
    </row>
    <row r="75" spans="3:11">
      <c r="C75" s="20"/>
      <c r="D75" s="23"/>
      <c r="E75" s="23"/>
      <c r="F75" s="23"/>
      <c r="G75" s="23"/>
      <c r="H75" s="23"/>
      <c r="I75" s="23"/>
      <c r="J75" s="23"/>
      <c r="K75" s="23"/>
    </row>
    <row r="76" spans="3:11">
      <c r="C76" s="68"/>
      <c r="D76" s="85"/>
      <c r="E76" s="85"/>
      <c r="F76" s="85"/>
      <c r="G76" s="85"/>
      <c r="H76" s="85"/>
      <c r="I76" s="85"/>
      <c r="J76" s="85"/>
      <c r="K76" s="85"/>
    </row>
    <row r="77" spans="3:11">
      <c r="C77" s="68"/>
      <c r="D77" s="85"/>
      <c r="E77" s="85"/>
      <c r="F77" s="85"/>
      <c r="G77" s="85"/>
      <c r="H77" s="85"/>
      <c r="I77" s="85"/>
      <c r="J77" s="85"/>
      <c r="K77" s="85"/>
    </row>
    <row r="78" spans="3:11">
      <c r="C78" s="68"/>
      <c r="D78" s="85"/>
      <c r="E78" s="85"/>
      <c r="F78" s="85"/>
      <c r="G78" s="85"/>
      <c r="H78" s="85"/>
      <c r="I78" s="85"/>
      <c r="J78" s="85"/>
      <c r="K78" s="85"/>
    </row>
    <row r="79" spans="3:11">
      <c r="C79" s="68"/>
      <c r="D79" s="85"/>
      <c r="E79" s="85"/>
      <c r="F79" s="85"/>
      <c r="G79" s="85"/>
      <c r="H79" s="85"/>
      <c r="I79" s="85"/>
      <c r="J79" s="85"/>
      <c r="K79" s="85"/>
    </row>
    <row r="80" spans="3:11">
      <c r="C80" s="65"/>
      <c r="D80" s="85"/>
      <c r="E80" s="85"/>
      <c r="F80" s="93"/>
      <c r="G80" s="85"/>
      <c r="H80" s="85"/>
      <c r="I80" s="85"/>
      <c r="J80" s="85"/>
      <c r="K80" s="85"/>
    </row>
    <row r="81" spans="3:11">
      <c r="C81" s="65"/>
      <c r="D81" s="85"/>
      <c r="E81" s="85"/>
      <c r="F81" s="93"/>
      <c r="G81" s="85"/>
      <c r="H81" s="85"/>
      <c r="I81" s="85"/>
      <c r="J81" s="85"/>
      <c r="K81" s="85"/>
    </row>
  </sheetData>
  <mergeCells count="11">
    <mergeCell ref="F4:G4"/>
    <mergeCell ref="L4:M4"/>
    <mergeCell ref="N4:O4"/>
    <mergeCell ref="Q4:R4"/>
    <mergeCell ref="B2:D2"/>
    <mergeCell ref="A1:R1"/>
    <mergeCell ref="B3:D3"/>
    <mergeCell ref="F3:I3"/>
    <mergeCell ref="K3:O3"/>
    <mergeCell ref="Q3:R3"/>
    <mergeCell ref="F2:R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4A48C-B4A6-EA48-839A-041C45DECB30}">
  <dimension ref="A1:W50"/>
  <sheetViews>
    <sheetView zoomScale="116" zoomScaleNormal="130" workbookViewId="0">
      <selection activeCell="G2" sqref="G2:H2"/>
    </sheetView>
  </sheetViews>
  <sheetFormatPr baseColWidth="10" defaultRowHeight="16"/>
  <cols>
    <col min="1" max="1" width="17.1640625" style="12" customWidth="1"/>
    <col min="2" max="3" width="11.5" style="2" bestFit="1" customWidth="1"/>
    <col min="4" max="4" width="2.83203125" style="2" customWidth="1"/>
    <col min="5" max="5" width="15.6640625" style="2" bestFit="1" customWidth="1"/>
    <col min="6" max="6" width="2.83203125" style="2" customWidth="1"/>
    <col min="7" max="7" width="13" style="2" bestFit="1" customWidth="1"/>
    <col min="8" max="8" width="11.5" style="2" bestFit="1" customWidth="1"/>
    <col min="9" max="16384" width="10.83203125" style="2"/>
  </cols>
  <sheetData>
    <row r="1" spans="1:11">
      <c r="A1" s="178" t="s">
        <v>403</v>
      </c>
      <c r="B1" s="178"/>
      <c r="C1" s="178"/>
      <c r="D1" s="178"/>
      <c r="E1" s="178"/>
      <c r="F1" s="178"/>
      <c r="G1" s="178"/>
      <c r="H1" s="178"/>
    </row>
    <row r="2" spans="1:11">
      <c r="B2" s="177" t="s">
        <v>418</v>
      </c>
      <c r="C2" s="177"/>
      <c r="D2" s="1"/>
      <c r="E2" s="1" t="s">
        <v>106</v>
      </c>
      <c r="F2" s="1"/>
      <c r="G2" s="177" t="s">
        <v>419</v>
      </c>
      <c r="H2" s="177"/>
    </row>
    <row r="3" spans="1:11" ht="17" thickBot="1">
      <c r="A3" s="11" t="s">
        <v>29</v>
      </c>
      <c r="B3" s="3" t="s">
        <v>94</v>
      </c>
      <c r="C3" s="4" t="s">
        <v>90</v>
      </c>
      <c r="D3" s="4"/>
      <c r="E3" s="4" t="s">
        <v>92</v>
      </c>
      <c r="F3" s="4"/>
      <c r="G3" s="4" t="s">
        <v>93</v>
      </c>
      <c r="H3" s="4" t="s">
        <v>91</v>
      </c>
    </row>
    <row r="4" spans="1:11" ht="17" thickTop="1">
      <c r="A4" s="10" t="s">
        <v>41</v>
      </c>
      <c r="B4" s="42">
        <v>7</v>
      </c>
      <c r="C4" s="42">
        <v>6</v>
      </c>
      <c r="D4" s="42"/>
      <c r="E4" s="42">
        <v>6</v>
      </c>
      <c r="F4" s="42"/>
      <c r="G4" s="42">
        <v>6</v>
      </c>
      <c r="H4" s="42">
        <v>6</v>
      </c>
      <c r="I4" s="42"/>
      <c r="J4" s="42"/>
      <c r="K4" s="42"/>
    </row>
    <row r="5" spans="1:11" ht="18">
      <c r="A5" s="12" t="s">
        <v>121</v>
      </c>
      <c r="B5" s="5">
        <v>3.074091349329424E-2</v>
      </c>
      <c r="C5" s="6">
        <v>4.1383202753042532E-2</v>
      </c>
      <c r="D5" s="6"/>
      <c r="E5" s="6">
        <v>4.7125150365090462E-2</v>
      </c>
      <c r="F5" s="6"/>
      <c r="G5" s="6">
        <v>4.7625703090100252E-2</v>
      </c>
      <c r="H5" s="5">
        <v>6.2168863804215997E-2</v>
      </c>
      <c r="I5" s="5"/>
      <c r="J5" s="5"/>
      <c r="K5" s="5"/>
    </row>
    <row r="6" spans="1:11">
      <c r="A6" s="12" t="s">
        <v>110</v>
      </c>
      <c r="B6" s="5">
        <v>1.4544147430348899E-2</v>
      </c>
      <c r="C6" s="6">
        <v>1.4589661269588879E-2</v>
      </c>
      <c r="D6" s="6"/>
      <c r="E6" s="6">
        <v>2.6739308015959959E-2</v>
      </c>
      <c r="F6" s="6"/>
      <c r="G6" s="6">
        <v>2.6739308015959959E-2</v>
      </c>
      <c r="H6" s="5">
        <v>1.6762353100918628E-2</v>
      </c>
      <c r="I6" s="5"/>
      <c r="J6" s="63"/>
      <c r="K6" s="5"/>
    </row>
    <row r="7" spans="1:11" ht="18">
      <c r="A7" s="12" t="s">
        <v>122</v>
      </c>
      <c r="B7" s="5">
        <v>4.9612139952280393E-2</v>
      </c>
      <c r="C7" s="5">
        <v>6.5723692584692309E-2</v>
      </c>
      <c r="D7" s="5"/>
      <c r="E7" s="7">
        <v>7.1183999999999997E-2</v>
      </c>
      <c r="F7" s="7"/>
      <c r="G7" s="7">
        <v>7.3111999999999996E-2</v>
      </c>
      <c r="H7" s="5">
        <v>7.8192981850569845E-2</v>
      </c>
      <c r="I7" s="5"/>
      <c r="J7" s="63"/>
      <c r="K7" s="5"/>
    </row>
    <row r="8" spans="1:11">
      <c r="A8" s="12" t="s">
        <v>110</v>
      </c>
      <c r="B8" s="5">
        <v>2.750296528567954E-2</v>
      </c>
      <c r="C8" s="5">
        <v>2.1625594111876974E-2</v>
      </c>
      <c r="D8" s="5"/>
      <c r="E8" s="7">
        <v>5.2941000000000002E-2</v>
      </c>
      <c r="F8" s="7"/>
      <c r="G8" s="7">
        <v>5.2941000000000002E-2</v>
      </c>
      <c r="H8" s="5">
        <v>2.8401660458302971E-2</v>
      </c>
      <c r="I8" s="5"/>
      <c r="J8" s="63"/>
      <c r="K8" s="5"/>
    </row>
    <row r="9" spans="1:11">
      <c r="B9" s="5"/>
      <c r="C9" s="5"/>
      <c r="D9" s="5"/>
      <c r="E9" s="7"/>
      <c r="F9" s="7"/>
      <c r="G9" s="7"/>
      <c r="H9" s="5"/>
      <c r="I9" s="5"/>
      <c r="J9" s="63"/>
      <c r="K9" s="5"/>
    </row>
    <row r="10" spans="1:11">
      <c r="A10" s="39" t="s">
        <v>117</v>
      </c>
      <c r="B10" s="5"/>
      <c r="C10" s="5"/>
      <c r="D10" s="5"/>
      <c r="E10" s="7"/>
      <c r="F10" s="7"/>
      <c r="G10" s="7"/>
      <c r="H10" s="5"/>
      <c r="I10" s="5"/>
      <c r="J10" s="63"/>
      <c r="K10" s="5"/>
    </row>
    <row r="11" spans="1:11">
      <c r="A11" s="12" t="s">
        <v>95</v>
      </c>
      <c r="B11" s="8">
        <v>60.96</v>
      </c>
      <c r="C11" s="8">
        <v>57.74</v>
      </c>
      <c r="D11" s="8"/>
      <c r="E11" s="8">
        <v>53.62</v>
      </c>
      <c r="F11" s="8"/>
      <c r="G11" s="8">
        <v>50.79</v>
      </c>
      <c r="H11" s="8">
        <v>48.62</v>
      </c>
      <c r="J11" s="36"/>
    </row>
    <row r="12" spans="1:11">
      <c r="A12" s="12" t="s">
        <v>96</v>
      </c>
      <c r="B12" s="8">
        <v>0.48</v>
      </c>
      <c r="C12" s="8">
        <v>0.49</v>
      </c>
      <c r="D12" s="8"/>
      <c r="E12" s="8">
        <v>0.67</v>
      </c>
      <c r="F12" s="8"/>
      <c r="G12" s="8">
        <v>0.91</v>
      </c>
      <c r="H12" s="8">
        <v>0.99</v>
      </c>
      <c r="J12" s="36"/>
    </row>
    <row r="13" spans="1:11">
      <c r="A13" s="12" t="s">
        <v>97</v>
      </c>
      <c r="B13" s="8">
        <v>17.43</v>
      </c>
      <c r="C13" s="8">
        <v>19.420000000000002</v>
      </c>
      <c r="D13" s="8"/>
      <c r="E13" s="8">
        <v>19.5</v>
      </c>
      <c r="F13" s="8"/>
      <c r="G13" s="8">
        <v>19.100000000000001</v>
      </c>
      <c r="H13" s="8">
        <v>18.71</v>
      </c>
      <c r="J13" s="36"/>
    </row>
    <row r="14" spans="1:11">
      <c r="A14" s="12" t="s">
        <v>105</v>
      </c>
      <c r="B14" s="8">
        <v>6</v>
      </c>
      <c r="C14" s="8">
        <v>6.78</v>
      </c>
      <c r="D14" s="8"/>
      <c r="E14" s="8">
        <v>7.96</v>
      </c>
      <c r="F14" s="8"/>
      <c r="G14" s="8">
        <v>9.6199999999999992</v>
      </c>
      <c r="H14" s="8">
        <v>10.27</v>
      </c>
      <c r="J14" s="36"/>
    </row>
    <row r="15" spans="1:11">
      <c r="A15" s="12" t="s">
        <v>1</v>
      </c>
      <c r="B15" s="8">
        <v>2.5299999999999998</v>
      </c>
      <c r="C15" s="8">
        <v>2.4500000000000002</v>
      </c>
      <c r="D15" s="8"/>
      <c r="E15" s="8">
        <v>3.3</v>
      </c>
      <c r="F15" s="8"/>
      <c r="G15" s="8">
        <v>4.79</v>
      </c>
      <c r="H15" s="8">
        <v>5.68</v>
      </c>
      <c r="J15" s="36"/>
    </row>
    <row r="16" spans="1:11">
      <c r="A16" s="12" t="s">
        <v>2</v>
      </c>
      <c r="B16" s="8">
        <v>7.17</v>
      </c>
      <c r="C16" s="8">
        <v>8.1999999999999993</v>
      </c>
      <c r="D16" s="8"/>
      <c r="E16" s="8">
        <v>9.59</v>
      </c>
      <c r="F16" s="8"/>
      <c r="G16" s="8">
        <v>10.24</v>
      </c>
      <c r="H16" s="8">
        <v>11.52</v>
      </c>
      <c r="J16" s="36"/>
    </row>
    <row r="17" spans="1:10">
      <c r="A17" s="12" t="s">
        <v>98</v>
      </c>
      <c r="B17" s="8">
        <v>3.74</v>
      </c>
      <c r="C17" s="8">
        <v>3.58</v>
      </c>
      <c r="D17" s="8"/>
      <c r="E17" s="8">
        <v>3.21</v>
      </c>
      <c r="F17" s="8"/>
      <c r="G17" s="8">
        <v>2.83</v>
      </c>
      <c r="H17" s="8">
        <v>2.75</v>
      </c>
      <c r="J17" s="36"/>
    </row>
    <row r="18" spans="1:10">
      <c r="A18" s="12" t="s">
        <v>99</v>
      </c>
      <c r="B18" s="8">
        <v>1.0900000000000001</v>
      </c>
      <c r="C18" s="8">
        <v>1.02</v>
      </c>
      <c r="D18" s="8"/>
      <c r="E18" s="8">
        <v>0.85</v>
      </c>
      <c r="F18" s="8"/>
      <c r="G18" s="8">
        <v>0.87</v>
      </c>
      <c r="H18" s="8">
        <v>1.05</v>
      </c>
      <c r="J18" s="36"/>
    </row>
    <row r="19" spans="1:10">
      <c r="A19" s="12" t="s">
        <v>100</v>
      </c>
      <c r="B19" s="8">
        <v>0.17</v>
      </c>
      <c r="C19" s="8">
        <v>0.21</v>
      </c>
      <c r="D19" s="8"/>
      <c r="E19" s="8">
        <v>0.2</v>
      </c>
      <c r="F19" s="8"/>
      <c r="G19" s="8">
        <v>0.2</v>
      </c>
      <c r="H19" s="8">
        <v>0.21</v>
      </c>
      <c r="J19" s="36"/>
    </row>
    <row r="20" spans="1:10">
      <c r="A20" s="12" t="s">
        <v>4</v>
      </c>
      <c r="B20" s="8">
        <v>0.1</v>
      </c>
      <c r="C20" s="8">
        <v>0.11</v>
      </c>
      <c r="D20" s="8"/>
      <c r="E20" s="8">
        <v>0.13</v>
      </c>
      <c r="F20" s="8"/>
      <c r="G20" s="8">
        <v>0.15</v>
      </c>
      <c r="H20" s="8">
        <v>0.15</v>
      </c>
      <c r="J20" s="36"/>
    </row>
    <row r="21" spans="1:10">
      <c r="B21" s="8"/>
      <c r="C21" s="8"/>
      <c r="D21" s="8"/>
      <c r="E21" s="8"/>
      <c r="F21" s="8"/>
      <c r="G21" s="8"/>
      <c r="H21" s="8"/>
      <c r="J21" s="36"/>
    </row>
    <row r="22" spans="1:10">
      <c r="A22" s="12" t="s">
        <v>27</v>
      </c>
      <c r="B22" s="8">
        <f>(B15/40.305)/(B15/40.305+B14/71.85)*100</f>
        <v>42.912179938882531</v>
      </c>
      <c r="C22" s="8">
        <f>(C15/40.305)/(C15/40.305+C14/71.85)*100</f>
        <v>39.179243998002228</v>
      </c>
      <c r="D22" s="8"/>
      <c r="E22" s="8">
        <f>(E15/40.305)/(E15/40.305+E14/71.85)*100</f>
        <v>42.497053408582538</v>
      </c>
      <c r="F22" s="8"/>
      <c r="G22" s="8">
        <f>(G15/40.305)/(G15/40.305+G14/71.85)*100</f>
        <v>47.023304963166872</v>
      </c>
      <c r="H22" s="8">
        <f>(H15/40.305)/(H15/40.305+H14/71.85)*100</f>
        <v>49.645738192778495</v>
      </c>
      <c r="J22" s="36"/>
    </row>
    <row r="23" spans="1:10">
      <c r="B23" s="8"/>
      <c r="C23" s="8"/>
      <c r="D23" s="8"/>
      <c r="E23" s="8"/>
      <c r="F23" s="8"/>
      <c r="G23" s="8"/>
      <c r="H23" s="8"/>
      <c r="J23" s="36"/>
    </row>
    <row r="24" spans="1:10">
      <c r="A24" s="39" t="s">
        <v>116</v>
      </c>
      <c r="J24" s="36"/>
    </row>
    <row r="25" spans="1:10">
      <c r="A25" s="12" t="s">
        <v>55</v>
      </c>
      <c r="B25" s="2">
        <v>11.1</v>
      </c>
      <c r="C25" s="2">
        <v>9.85</v>
      </c>
      <c r="E25" s="2">
        <v>8.1199999999999992</v>
      </c>
      <c r="G25" s="2">
        <v>7.8</v>
      </c>
      <c r="H25" s="2">
        <v>7.9</v>
      </c>
      <c r="J25" s="64"/>
    </row>
    <row r="26" spans="1:10">
      <c r="A26" s="12" t="s">
        <v>56</v>
      </c>
      <c r="B26" s="2">
        <v>22.3</v>
      </c>
      <c r="C26" s="2">
        <v>20.5</v>
      </c>
      <c r="E26" s="2">
        <v>18.3</v>
      </c>
      <c r="G26" s="2">
        <v>18.3</v>
      </c>
      <c r="H26" s="2">
        <v>17.3</v>
      </c>
      <c r="J26" s="64"/>
    </row>
    <row r="27" spans="1:10">
      <c r="A27" s="12" t="s">
        <v>60</v>
      </c>
      <c r="B27" s="2">
        <v>12.6</v>
      </c>
      <c r="C27" s="2">
        <v>12.6</v>
      </c>
      <c r="E27" s="2">
        <v>13.1</v>
      </c>
      <c r="G27" s="2">
        <v>13.5</v>
      </c>
      <c r="H27" s="2">
        <v>10.9</v>
      </c>
      <c r="J27" s="64"/>
    </row>
    <row r="28" spans="1:10">
      <c r="A28" s="12" t="s">
        <v>63</v>
      </c>
      <c r="B28" s="2">
        <v>2.98</v>
      </c>
      <c r="C28" s="2">
        <v>3.49</v>
      </c>
      <c r="E28" s="2">
        <v>3.26</v>
      </c>
      <c r="G28" s="2">
        <v>3.22</v>
      </c>
      <c r="H28" s="2">
        <v>3.01</v>
      </c>
      <c r="J28" s="64"/>
    </row>
    <row r="29" spans="1:10">
      <c r="A29" s="12" t="s">
        <v>64</v>
      </c>
      <c r="B29" s="2">
        <v>0.91</v>
      </c>
      <c r="C29" s="2">
        <v>1.06</v>
      </c>
      <c r="E29" s="2">
        <v>1.02</v>
      </c>
      <c r="G29" s="2">
        <v>1.06</v>
      </c>
      <c r="H29" s="2">
        <v>0.97</v>
      </c>
      <c r="J29" s="64"/>
    </row>
    <row r="30" spans="1:10">
      <c r="A30" s="12" t="s">
        <v>66</v>
      </c>
      <c r="B30" s="2">
        <v>0.48099999999999998</v>
      </c>
      <c r="C30" s="2">
        <v>0.57499999999999996</v>
      </c>
      <c r="E30" s="2">
        <v>0.59199999999999997</v>
      </c>
      <c r="G30" s="2">
        <v>0.51</v>
      </c>
      <c r="H30" s="2">
        <v>0.52100000000000002</v>
      </c>
      <c r="J30" s="64"/>
    </row>
    <row r="31" spans="1:10">
      <c r="A31" s="12" t="s">
        <v>72</v>
      </c>
      <c r="B31" s="2">
        <v>1.94</v>
      </c>
      <c r="C31" s="2">
        <v>2.08</v>
      </c>
      <c r="E31" s="2">
        <v>2.15</v>
      </c>
      <c r="G31" s="2">
        <v>1.86</v>
      </c>
      <c r="H31" s="2">
        <v>1.82</v>
      </c>
      <c r="J31" s="64"/>
    </row>
    <row r="32" spans="1:10">
      <c r="A32" s="12" t="s">
        <v>73</v>
      </c>
      <c r="B32" s="2">
        <v>0.307</v>
      </c>
      <c r="C32" s="2">
        <v>0.32300000000000001</v>
      </c>
      <c r="E32" s="2">
        <v>0.31900000000000001</v>
      </c>
      <c r="G32" s="2">
        <v>0.25800000000000001</v>
      </c>
      <c r="H32" s="2">
        <v>0.253</v>
      </c>
      <c r="J32" s="64"/>
    </row>
    <row r="33" spans="1:23">
      <c r="A33" s="12" t="s">
        <v>49</v>
      </c>
      <c r="G33" s="2">
        <v>24</v>
      </c>
      <c r="J33" s="64"/>
    </row>
    <row r="34" spans="1:23">
      <c r="A34" s="12" t="s">
        <v>59</v>
      </c>
      <c r="B34" s="2">
        <v>396</v>
      </c>
      <c r="G34" s="2">
        <v>472</v>
      </c>
      <c r="J34" s="64"/>
    </row>
    <row r="35" spans="1:23">
      <c r="A35" s="12" t="s">
        <v>50</v>
      </c>
      <c r="B35" s="2">
        <v>528</v>
      </c>
      <c r="C35" s="2">
        <v>453</v>
      </c>
      <c r="E35" s="2">
        <v>348</v>
      </c>
      <c r="G35" s="2">
        <v>408</v>
      </c>
      <c r="H35" s="2">
        <v>413</v>
      </c>
      <c r="J35" s="64"/>
    </row>
    <row r="36" spans="1:23">
      <c r="A36" s="12" t="s">
        <v>48</v>
      </c>
      <c r="B36" s="2">
        <v>2.83</v>
      </c>
      <c r="C36" s="2">
        <v>1.1399999999999999</v>
      </c>
      <c r="E36" s="2">
        <v>1.21</v>
      </c>
      <c r="G36" s="2">
        <v>1.18</v>
      </c>
      <c r="H36" s="2">
        <v>0.34</v>
      </c>
      <c r="J36" s="64"/>
    </row>
    <row r="37" spans="1:23">
      <c r="A37" s="12" t="s">
        <v>52</v>
      </c>
      <c r="B37" s="2">
        <v>1.55</v>
      </c>
      <c r="C37" s="2">
        <v>1.1200000000000001</v>
      </c>
      <c r="E37" s="2">
        <v>78</v>
      </c>
      <c r="G37" s="2">
        <v>0.94</v>
      </c>
      <c r="H37" s="2">
        <v>0.91</v>
      </c>
      <c r="J37" s="64"/>
    </row>
    <row r="38" spans="1:23">
      <c r="A38" s="12" t="s">
        <v>51</v>
      </c>
      <c r="B38" s="2">
        <v>3.04</v>
      </c>
      <c r="C38" s="2">
        <v>2.44</v>
      </c>
      <c r="E38" s="2">
        <v>1.68</v>
      </c>
      <c r="G38" s="2">
        <v>1.94</v>
      </c>
      <c r="H38" s="2">
        <v>1.95</v>
      </c>
      <c r="J38" s="64"/>
    </row>
    <row r="39" spans="1:23">
      <c r="A39" s="12" t="s">
        <v>62</v>
      </c>
      <c r="B39" s="2">
        <v>2.61</v>
      </c>
      <c r="C39" s="2">
        <v>2.09</v>
      </c>
      <c r="E39" s="2">
        <v>2.11</v>
      </c>
      <c r="G39" s="2">
        <v>1.6</v>
      </c>
      <c r="H39" s="2">
        <v>1.7</v>
      </c>
      <c r="J39" s="64"/>
    </row>
    <row r="40" spans="1:23">
      <c r="A40" s="12" t="s">
        <v>61</v>
      </c>
      <c r="G40" s="2">
        <v>57</v>
      </c>
      <c r="J40" s="64"/>
    </row>
    <row r="41" spans="1:23">
      <c r="A41" s="12" t="s">
        <v>53</v>
      </c>
      <c r="B41" s="2">
        <v>0.55000000000000004</v>
      </c>
      <c r="C41" s="2">
        <v>0.39</v>
      </c>
      <c r="E41" s="2">
        <v>0.04</v>
      </c>
      <c r="G41" s="2">
        <v>0.31</v>
      </c>
      <c r="H41" s="2">
        <v>0.38</v>
      </c>
      <c r="J41" s="64"/>
    </row>
    <row r="42" spans="1:23">
      <c r="A42" s="12" t="s">
        <v>101</v>
      </c>
      <c r="B42" s="2">
        <v>12.4</v>
      </c>
      <c r="C42" s="2">
        <v>9.9</v>
      </c>
      <c r="E42" s="2">
        <v>16.100000000000001</v>
      </c>
      <c r="G42" s="2">
        <v>26.6</v>
      </c>
      <c r="H42" s="2">
        <v>35.200000000000003</v>
      </c>
      <c r="J42" s="64"/>
    </row>
    <row r="43" spans="1:23">
      <c r="A43" s="12" t="s">
        <v>102</v>
      </c>
      <c r="B43" s="2">
        <v>6</v>
      </c>
      <c r="C43" s="2">
        <v>3</v>
      </c>
      <c r="E43" s="2">
        <v>8</v>
      </c>
      <c r="G43" s="2">
        <v>14</v>
      </c>
      <c r="H43" s="2">
        <v>39</v>
      </c>
      <c r="J43" s="64"/>
    </row>
    <row r="44" spans="1:23">
      <c r="A44" s="12" t="s">
        <v>103</v>
      </c>
      <c r="B44" s="2">
        <v>5</v>
      </c>
      <c r="C44" s="2">
        <v>2</v>
      </c>
      <c r="E44" s="2">
        <v>9</v>
      </c>
      <c r="G44" s="2">
        <v>1</v>
      </c>
      <c r="H44" s="2">
        <v>17</v>
      </c>
      <c r="J44" s="64"/>
    </row>
    <row r="45" spans="1:23">
      <c r="A45" s="12" t="s">
        <v>104</v>
      </c>
      <c r="B45" s="2">
        <v>15</v>
      </c>
      <c r="C45" s="2">
        <v>16</v>
      </c>
      <c r="E45" s="2">
        <v>21</v>
      </c>
      <c r="G45" s="2">
        <v>48</v>
      </c>
      <c r="H45" s="2">
        <v>34</v>
      </c>
      <c r="J45" s="64"/>
    </row>
    <row r="47" spans="1:23" s="64" customFormat="1" ht="34">
      <c r="A47" s="40" t="s">
        <v>120</v>
      </c>
      <c r="B47" s="15" t="s">
        <v>145</v>
      </c>
      <c r="C47" s="15" t="s">
        <v>142</v>
      </c>
      <c r="D47" s="15"/>
      <c r="E47" s="15" t="s">
        <v>145</v>
      </c>
      <c r="F47" s="15"/>
      <c r="G47" s="15" t="s">
        <v>142</v>
      </c>
      <c r="H47" s="15" t="s">
        <v>145</v>
      </c>
      <c r="I47" s="105"/>
      <c r="J47" s="10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</row>
    <row r="48" spans="1:23">
      <c r="B48" s="12"/>
      <c r="C48" s="9"/>
      <c r="D48" s="9"/>
      <c r="E48" s="9"/>
      <c r="F48" s="9"/>
      <c r="G48" s="9"/>
      <c r="I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">
      <c r="A49" s="12" t="s">
        <v>143</v>
      </c>
      <c r="B49" s="12"/>
    </row>
    <row r="50" spans="1:2">
      <c r="A50" s="12" t="s">
        <v>144</v>
      </c>
    </row>
  </sheetData>
  <mergeCells count="3">
    <mergeCell ref="G2:H2"/>
    <mergeCell ref="B2:C2"/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7FA0-52B8-AB48-8382-4D86DA8727FC}">
  <dimension ref="A1:R48"/>
  <sheetViews>
    <sheetView workbookViewId="0">
      <selection activeCell="I8" sqref="I8"/>
    </sheetView>
  </sheetViews>
  <sheetFormatPr baseColWidth="10" defaultRowHeight="16"/>
  <cols>
    <col min="1" max="1" width="10.33203125" style="65" customWidth="1"/>
    <col min="2" max="2" width="10.6640625" style="65" customWidth="1"/>
    <col min="3" max="3" width="2.83203125" style="65" customWidth="1"/>
    <col min="4" max="4" width="6.33203125" style="65" bestFit="1" customWidth="1"/>
    <col min="5" max="5" width="5.6640625" style="65" bestFit="1" customWidth="1"/>
    <col min="6" max="6" width="2.33203125" style="65" bestFit="1" customWidth="1"/>
    <col min="7" max="7" width="8.1640625" style="65" bestFit="1" customWidth="1"/>
    <col min="8" max="8" width="6.1640625" style="65" bestFit="1" customWidth="1"/>
    <col min="9" max="9" width="2.83203125" style="65" customWidth="1"/>
    <col min="10" max="10" width="6.83203125" style="65" bestFit="1" customWidth="1"/>
    <col min="11" max="11" width="13.5" style="65" customWidth="1"/>
    <col min="12" max="16384" width="10.83203125" style="102"/>
  </cols>
  <sheetData>
    <row r="1" spans="1:13">
      <c r="A1" s="178" t="s">
        <v>404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59"/>
    </row>
    <row r="2" spans="1:13" ht="18">
      <c r="A2" s="94"/>
      <c r="B2" s="94"/>
      <c r="C2" s="94"/>
      <c r="D2" s="178" t="s">
        <v>166</v>
      </c>
      <c r="E2" s="178"/>
      <c r="F2" s="178"/>
      <c r="G2" s="178"/>
      <c r="H2" s="178"/>
      <c r="I2" s="94"/>
      <c r="J2" s="179" t="s">
        <v>181</v>
      </c>
      <c r="K2" s="179"/>
      <c r="L2" s="94"/>
    </row>
    <row r="3" spans="1:13" ht="19" thickBot="1">
      <c r="A3" s="11" t="s">
        <v>29</v>
      </c>
      <c r="B3" s="11" t="s">
        <v>165</v>
      </c>
      <c r="C3" s="27"/>
      <c r="D3" s="11" t="s">
        <v>182</v>
      </c>
      <c r="E3" s="11" t="s">
        <v>175</v>
      </c>
      <c r="F3" s="11" t="s">
        <v>41</v>
      </c>
      <c r="G3" s="11" t="s">
        <v>183</v>
      </c>
      <c r="H3" s="11" t="s">
        <v>184</v>
      </c>
      <c r="I3" s="27"/>
      <c r="J3" s="11" t="s">
        <v>182</v>
      </c>
      <c r="K3" s="11" t="s">
        <v>147</v>
      </c>
    </row>
    <row r="4" spans="1:13" ht="17" thickTop="1">
      <c r="A4" s="12" t="s">
        <v>178</v>
      </c>
      <c r="B4" s="100">
        <v>44576</v>
      </c>
      <c r="C4" s="100"/>
      <c r="D4" s="6">
        <v>0.10872953409934991</v>
      </c>
      <c r="E4" s="6">
        <v>4.0312957275934194E-3</v>
      </c>
      <c r="F4" s="15">
        <v>3</v>
      </c>
      <c r="G4" s="6">
        <v>4.6549393470180977E-3</v>
      </c>
      <c r="H4" s="6">
        <v>2.6085316380648739E-2</v>
      </c>
      <c r="I4" s="6"/>
      <c r="J4" s="15"/>
      <c r="K4" s="15"/>
      <c r="L4" s="15"/>
      <c r="M4" s="15"/>
    </row>
    <row r="5" spans="1:13">
      <c r="A5" s="12"/>
      <c r="B5" s="100">
        <v>44577</v>
      </c>
      <c r="C5" s="100"/>
      <c r="D5" s="6">
        <v>8.4514219122440892E-2</v>
      </c>
      <c r="E5" s="6">
        <v>1.5649397479203579E-2</v>
      </c>
      <c r="F5" s="15">
        <v>3</v>
      </c>
      <c r="G5" s="6">
        <v>1.8070367694547274E-2</v>
      </c>
      <c r="H5" s="6">
        <v>2.488536034938843E-2</v>
      </c>
      <c r="I5" s="6"/>
      <c r="J5" s="15"/>
      <c r="K5" s="15"/>
      <c r="L5" s="15"/>
      <c r="M5" s="15"/>
    </row>
    <row r="6" spans="1:13">
      <c r="A6" s="12"/>
      <c r="B6" s="100">
        <v>44846</v>
      </c>
      <c r="C6" s="100"/>
      <c r="D6" s="6">
        <v>0.10784162311320659</v>
      </c>
      <c r="E6" s="6">
        <v>1.1974487137639491E-2</v>
      </c>
      <c r="F6" s="15">
        <v>6</v>
      </c>
      <c r="G6" s="6">
        <v>9.7771278062456796E-3</v>
      </c>
      <c r="H6" s="6">
        <v>1.4589661269588879E-2</v>
      </c>
      <c r="I6" s="6"/>
      <c r="J6" s="15"/>
      <c r="K6" s="15"/>
      <c r="L6" s="15"/>
      <c r="M6" s="15"/>
    </row>
    <row r="7" spans="1:13">
      <c r="A7" s="12"/>
      <c r="B7" s="101" t="s">
        <v>180</v>
      </c>
      <c r="C7" s="101"/>
      <c r="D7" s="60">
        <f>AVERAGE(D4:D6)</f>
        <v>0.10036179211166579</v>
      </c>
      <c r="E7" s="6">
        <f>((E4^2+E5^2+E6^2)^0.5)/3</f>
        <v>6.7044208376505808E-3</v>
      </c>
      <c r="F7" s="15"/>
      <c r="G7" s="6"/>
      <c r="H7" s="6"/>
      <c r="I7" s="6"/>
      <c r="J7" s="15">
        <v>0.105</v>
      </c>
      <c r="K7" s="15">
        <v>1.0999999999999999E-2</v>
      </c>
      <c r="L7" s="15"/>
      <c r="M7" s="15"/>
    </row>
    <row r="8" spans="1:13">
      <c r="A8" s="12"/>
      <c r="B8" s="100"/>
      <c r="C8" s="100"/>
      <c r="D8" s="6"/>
      <c r="E8" s="6"/>
      <c r="F8" s="15"/>
      <c r="G8" s="6"/>
      <c r="H8" s="6"/>
      <c r="I8" s="6"/>
      <c r="J8" s="15"/>
      <c r="K8" s="15"/>
      <c r="L8" s="15"/>
      <c r="M8" s="15"/>
    </row>
    <row r="9" spans="1:13" ht="15" customHeight="1">
      <c r="A9" s="12" t="s">
        <v>176</v>
      </c>
      <c r="B9" s="100">
        <v>44574</v>
      </c>
      <c r="C9" s="100"/>
      <c r="D9" s="6">
        <v>0.12235074989019878</v>
      </c>
      <c r="E9" s="6">
        <v>2.2875561467715518E-2</v>
      </c>
      <c r="F9" s="15">
        <v>5</v>
      </c>
      <c r="G9" s="6">
        <v>2.0460524186114704E-2</v>
      </c>
      <c r="H9" s="6">
        <v>4.9317284768376622E-2</v>
      </c>
      <c r="I9" s="6"/>
      <c r="J9" s="15"/>
      <c r="K9" s="15"/>
      <c r="L9" s="15"/>
      <c r="M9" s="15"/>
    </row>
    <row r="10" spans="1:13">
      <c r="A10" s="12"/>
      <c r="B10" s="100">
        <v>44847</v>
      </c>
      <c r="C10" s="100"/>
      <c r="D10" s="6">
        <v>9.5426270964149573E-2</v>
      </c>
      <c r="E10" s="6">
        <v>2.624765474650451E-2</v>
      </c>
      <c r="F10" s="15">
        <v>6</v>
      </c>
      <c r="G10" s="6">
        <v>2.1431120357892339E-2</v>
      </c>
      <c r="H10" s="6">
        <v>4.0663110179163242E-2</v>
      </c>
      <c r="I10" s="6"/>
      <c r="J10" s="15"/>
      <c r="K10" s="15"/>
      <c r="L10" s="15"/>
      <c r="M10" s="15"/>
    </row>
    <row r="11" spans="1:13">
      <c r="A11" s="12"/>
      <c r="B11" s="100">
        <v>44847</v>
      </c>
      <c r="C11" s="100"/>
      <c r="D11" s="6">
        <v>0.13340385946995309</v>
      </c>
      <c r="E11" s="6">
        <v>3.3343619964289382E-2</v>
      </c>
      <c r="F11" s="15">
        <v>6</v>
      </c>
      <c r="G11" s="6">
        <v>2.722495169659574E-2</v>
      </c>
      <c r="H11" s="6">
        <v>2.6666032226858059E-2</v>
      </c>
      <c r="I11" s="6"/>
      <c r="J11" s="15"/>
      <c r="K11" s="15"/>
      <c r="L11" s="15"/>
      <c r="M11" s="15"/>
    </row>
    <row r="12" spans="1:13">
      <c r="A12" s="103"/>
      <c r="B12" s="100">
        <v>44850</v>
      </c>
      <c r="C12" s="100"/>
      <c r="D12" s="6">
        <v>0.1005448867720989</v>
      </c>
      <c r="E12" s="6">
        <v>2.3653036373213018E-2</v>
      </c>
      <c r="F12" s="15">
        <v>6</v>
      </c>
      <c r="G12" s="6">
        <v>1.931262332728757E-2</v>
      </c>
      <c r="H12" s="6">
        <v>1.7761483357444329E-2</v>
      </c>
      <c r="I12" s="6"/>
      <c r="J12" s="15"/>
      <c r="K12" s="15"/>
      <c r="L12" s="15"/>
      <c r="M12" s="15"/>
    </row>
    <row r="13" spans="1:13">
      <c r="A13" s="12"/>
      <c r="B13" s="100">
        <v>44681</v>
      </c>
      <c r="C13" s="100"/>
      <c r="D13" s="6">
        <v>7.6761946918441071E-2</v>
      </c>
      <c r="E13" s="6">
        <v>2.7094068717210321E-2</v>
      </c>
      <c r="F13" s="15">
        <v>8</v>
      </c>
      <c r="G13" s="6">
        <v>1.9158399719873719E-2</v>
      </c>
      <c r="H13" s="6">
        <v>3.7074143505228203E-2</v>
      </c>
      <c r="I13" s="6"/>
      <c r="J13" s="15"/>
      <c r="K13" s="15"/>
      <c r="L13" s="15"/>
      <c r="M13" s="15"/>
    </row>
    <row r="14" spans="1:13">
      <c r="A14" s="12"/>
      <c r="B14" s="100">
        <v>44683</v>
      </c>
      <c r="C14" s="100"/>
      <c r="D14" s="6">
        <v>8.1114704198137488E-2</v>
      </c>
      <c r="E14" s="6">
        <v>1.3900751636230203E-2</v>
      </c>
      <c r="F14" s="15">
        <v>8</v>
      </c>
      <c r="G14" s="6">
        <v>9.8293157455683726E-3</v>
      </c>
      <c r="H14" s="6">
        <v>3.0334122323915039E-2</v>
      </c>
      <c r="I14" s="6"/>
      <c r="J14" s="15"/>
      <c r="K14" s="15"/>
      <c r="L14" s="15"/>
      <c r="M14" s="15"/>
    </row>
    <row r="15" spans="1:13">
      <c r="A15" s="12"/>
      <c r="B15" s="100">
        <v>44683</v>
      </c>
      <c r="C15" s="100"/>
      <c r="D15" s="6">
        <v>8.6034209432428455E-2</v>
      </c>
      <c r="E15" s="6">
        <v>2.1038713075295398E-3</v>
      </c>
      <c r="F15" s="15">
        <v>2</v>
      </c>
      <c r="G15" s="6">
        <v>2.975323336595892E-3</v>
      </c>
      <c r="H15" s="6">
        <v>3.1253385229962287E-2</v>
      </c>
      <c r="I15" s="6"/>
      <c r="J15" s="15"/>
      <c r="K15" s="15"/>
      <c r="L15" s="15"/>
      <c r="M15" s="15"/>
    </row>
    <row r="16" spans="1:13">
      <c r="A16" s="12"/>
      <c r="B16" s="100">
        <v>44921</v>
      </c>
      <c r="C16" s="100"/>
      <c r="D16" s="6">
        <v>0.1399929951464112</v>
      </c>
      <c r="E16" s="6">
        <v>2.1142850274629629E-2</v>
      </c>
      <c r="F16" s="15">
        <v>7</v>
      </c>
      <c r="G16" s="6">
        <v>1.5982492523926761E-2</v>
      </c>
      <c r="H16" s="6">
        <v>2.014069903544425E-2</v>
      </c>
      <c r="I16" s="6"/>
      <c r="J16" s="15"/>
      <c r="K16" s="15"/>
      <c r="L16" s="15"/>
      <c r="M16" s="15"/>
    </row>
    <row r="17" spans="1:18">
      <c r="A17" s="12"/>
      <c r="B17" s="101" t="s">
        <v>180</v>
      </c>
      <c r="C17" s="101"/>
      <c r="D17" s="60">
        <f>AVERAGE(D9:D16)</f>
        <v>0.10445370284897731</v>
      </c>
      <c r="E17" s="6">
        <f>((E9^2+E10^2+E11^2+E12^2+E13^2+E14^2+E15^2+E16^2)^0.5)/8</f>
        <v>8.1607479571321612E-3</v>
      </c>
      <c r="F17" s="15"/>
      <c r="G17" s="6"/>
      <c r="H17" s="6"/>
      <c r="I17" s="6"/>
      <c r="J17" s="15">
        <v>9.0999999999999998E-2</v>
      </c>
      <c r="K17" s="15">
        <v>1.0999999999999999E-2</v>
      </c>
      <c r="L17" s="15"/>
      <c r="M17" s="15"/>
    </row>
    <row r="18" spans="1:18">
      <c r="A18" s="12"/>
      <c r="B18" s="100"/>
      <c r="C18" s="100"/>
      <c r="D18" s="6"/>
      <c r="E18" s="6"/>
      <c r="F18" s="15"/>
      <c r="G18" s="6"/>
      <c r="H18" s="6"/>
      <c r="I18" s="6"/>
      <c r="J18" s="15"/>
      <c r="K18" s="15"/>
      <c r="L18" s="15"/>
      <c r="M18" s="15"/>
    </row>
    <row r="19" spans="1:18">
      <c r="A19" s="12" t="s">
        <v>177</v>
      </c>
      <c r="B19" s="100">
        <v>44682</v>
      </c>
      <c r="C19" s="100"/>
      <c r="D19" s="6">
        <v>9.275691752522186E-2</v>
      </c>
      <c r="E19" s="6">
        <v>3.2431083983408659E-2</v>
      </c>
      <c r="F19" s="15">
        <v>8</v>
      </c>
      <c r="G19" s="6">
        <v>2.293223940589869E-2</v>
      </c>
      <c r="H19" s="6">
        <v>3.2603971906631717E-2</v>
      </c>
      <c r="I19" s="6"/>
      <c r="J19" s="15"/>
      <c r="K19" s="15"/>
      <c r="L19" s="15"/>
      <c r="M19" s="15"/>
    </row>
    <row r="20" spans="1:18">
      <c r="A20" s="12"/>
      <c r="B20" s="100">
        <v>44576</v>
      </c>
      <c r="C20" s="100"/>
      <c r="D20" s="6">
        <v>9.8378757503569933E-2</v>
      </c>
      <c r="E20" s="6">
        <v>2.8797283357089771E-2</v>
      </c>
      <c r="F20" s="15">
        <v>4</v>
      </c>
      <c r="G20" s="6">
        <v>2.8797283357089771E-2</v>
      </c>
      <c r="H20" s="6">
        <v>2.5290953981352747E-2</v>
      </c>
      <c r="I20" s="6"/>
      <c r="J20" s="15"/>
      <c r="K20" s="15"/>
      <c r="L20" s="15"/>
      <c r="M20" s="15"/>
    </row>
    <row r="21" spans="1:18">
      <c r="A21" s="12"/>
      <c r="B21" s="100">
        <v>44576</v>
      </c>
      <c r="C21" s="100"/>
      <c r="D21" s="6">
        <v>0.15214471047442221</v>
      </c>
      <c r="E21" s="6">
        <v>5.608237928004766E-2</v>
      </c>
      <c r="F21" s="15">
        <v>4</v>
      </c>
      <c r="G21" s="6">
        <v>5.608237928004766E-2</v>
      </c>
      <c r="H21" s="6">
        <v>4.025620770255877E-2</v>
      </c>
      <c r="I21" s="6"/>
      <c r="J21" s="15"/>
      <c r="K21" s="15"/>
      <c r="L21" s="15"/>
      <c r="M21" s="15"/>
    </row>
    <row r="22" spans="1:18">
      <c r="A22" s="12"/>
      <c r="B22" s="100">
        <v>44578</v>
      </c>
      <c r="C22" s="100"/>
      <c r="D22" s="6">
        <v>0.13958339165961084</v>
      </c>
      <c r="E22" s="6">
        <v>4.1456239150973163E-2</v>
      </c>
      <c r="F22" s="15">
        <v>3</v>
      </c>
      <c r="G22" s="6">
        <v>4.7869541666807722E-2</v>
      </c>
      <c r="H22" s="6">
        <v>5.410015507221843E-2</v>
      </c>
      <c r="I22" s="6"/>
      <c r="J22" s="15"/>
      <c r="K22" s="15"/>
      <c r="L22" s="15"/>
      <c r="M22" s="15"/>
    </row>
    <row r="23" spans="1:18">
      <c r="A23" s="12"/>
      <c r="B23" s="100">
        <v>44916</v>
      </c>
      <c r="C23" s="100"/>
      <c r="D23" s="6">
        <v>8.2025628405507645E-2</v>
      </c>
      <c r="E23" s="6">
        <v>2.5570546438685782E-2</v>
      </c>
      <c r="F23" s="15">
        <v>8</v>
      </c>
      <c r="G23" s="6">
        <v>1.808110678544024E-2</v>
      </c>
      <c r="H23" s="6">
        <v>2.3140720028079081E-2</v>
      </c>
      <c r="I23" s="6"/>
      <c r="J23" s="15"/>
      <c r="K23" s="15"/>
      <c r="L23" s="15"/>
      <c r="M23" s="15"/>
    </row>
    <row r="24" spans="1:18">
      <c r="A24" s="12"/>
      <c r="B24" s="100">
        <v>44917</v>
      </c>
      <c r="C24" s="100"/>
      <c r="D24" s="6">
        <v>0.1096459541970092</v>
      </c>
      <c r="E24" s="6">
        <v>3.4659676298681788E-2</v>
      </c>
      <c r="F24" s="15">
        <v>6</v>
      </c>
      <c r="G24" s="6">
        <v>2.8299507193935428E-2</v>
      </c>
      <c r="H24" s="6">
        <v>2.774881127268191E-2</v>
      </c>
      <c r="I24" s="6"/>
      <c r="J24" s="15"/>
      <c r="K24" s="15"/>
      <c r="L24" s="15"/>
      <c r="M24" s="15"/>
    </row>
    <row r="25" spans="1:18">
      <c r="A25" s="12"/>
      <c r="B25" s="100">
        <v>44918</v>
      </c>
      <c r="C25" s="100"/>
      <c r="D25" s="6">
        <v>9.6814464611072459E-2</v>
      </c>
      <c r="E25" s="6">
        <v>2.6647483477891871E-2</v>
      </c>
      <c r="F25" s="15">
        <v>6</v>
      </c>
      <c r="G25" s="6">
        <v>2.1757579150026778E-2</v>
      </c>
      <c r="H25" s="6">
        <v>1.8105410657034429E-2</v>
      </c>
      <c r="I25" s="6"/>
      <c r="J25" s="15"/>
      <c r="K25" s="15"/>
      <c r="L25" s="15"/>
      <c r="M25" s="15"/>
    </row>
    <row r="26" spans="1:18">
      <c r="A26" s="12"/>
      <c r="B26" s="100">
        <v>44919</v>
      </c>
      <c r="C26" s="100"/>
      <c r="D26" s="6">
        <v>0.14476271330491181</v>
      </c>
      <c r="E26" s="6">
        <v>1.5874369327834689E-2</v>
      </c>
      <c r="F26" s="15">
        <v>7</v>
      </c>
      <c r="G26" s="6">
        <v>1.1999895274697759E-2</v>
      </c>
      <c r="H26" s="6">
        <v>1.4544147430348899E-2</v>
      </c>
      <c r="I26" s="6"/>
      <c r="J26" s="15"/>
      <c r="K26" s="15"/>
      <c r="L26" s="15"/>
      <c r="M26" s="15"/>
    </row>
    <row r="27" spans="1:18">
      <c r="A27" s="12"/>
      <c r="B27" s="100">
        <v>44875</v>
      </c>
      <c r="C27" s="100"/>
      <c r="D27" s="6">
        <v>8.8251427532604065E-2</v>
      </c>
      <c r="E27" s="6">
        <v>2.8262418421433039E-2</v>
      </c>
      <c r="F27" s="15">
        <v>4</v>
      </c>
      <c r="G27" s="6">
        <v>2.8262418421433039E-2</v>
      </c>
      <c r="H27" s="6">
        <v>3.6308146615329107E-2</v>
      </c>
      <c r="I27" s="6"/>
      <c r="J27" s="15"/>
      <c r="K27" s="15"/>
      <c r="L27" s="15"/>
      <c r="M27" s="15"/>
    </row>
    <row r="28" spans="1:18">
      <c r="A28" s="12"/>
      <c r="B28" s="100">
        <v>44685</v>
      </c>
      <c r="C28" s="100"/>
      <c r="D28" s="6">
        <v>0.1183485322633349</v>
      </c>
      <c r="E28" s="6">
        <v>2.5912060381857199E-2</v>
      </c>
      <c r="F28" s="15">
        <v>4</v>
      </c>
      <c r="G28" s="6">
        <v>2.5912060381857199E-2</v>
      </c>
      <c r="H28" s="6">
        <v>4.9331165073363208E-2</v>
      </c>
      <c r="I28" s="6"/>
      <c r="J28" s="15"/>
      <c r="K28" s="15"/>
      <c r="L28" s="15"/>
      <c r="M28" s="15"/>
    </row>
    <row r="29" spans="1:18" ht="18">
      <c r="A29" s="12"/>
      <c r="B29" s="100">
        <v>44900</v>
      </c>
      <c r="C29" s="100"/>
      <c r="D29" s="6">
        <v>0.118049111279633</v>
      </c>
      <c r="E29" s="6">
        <v>3.2320345488197337E-2</v>
      </c>
      <c r="F29" s="15">
        <v>8</v>
      </c>
      <c r="G29" s="6">
        <v>2.2853935464996381E-2</v>
      </c>
      <c r="H29" s="6">
        <v>2.5046065141028521E-2</v>
      </c>
      <c r="I29" s="6"/>
      <c r="J29" s="15"/>
      <c r="K29" s="15"/>
      <c r="L29" s="15"/>
      <c r="M29" s="15"/>
      <c r="N29" s="107"/>
      <c r="O29" s="107"/>
      <c r="P29" s="106"/>
      <c r="Q29" s="106"/>
      <c r="R29" s="106"/>
    </row>
    <row r="30" spans="1:18" ht="18">
      <c r="A30" s="12"/>
      <c r="B30" s="101" t="s">
        <v>180</v>
      </c>
      <c r="C30" s="101"/>
      <c r="D30" s="60">
        <f>AVERAGE(D19:D29)</f>
        <v>0.11279650988699071</v>
      </c>
      <c r="E30" s="6">
        <f>((E22^2+E23^2+E24^2+E25^2+E26^2+E27^2+E28^2+E29^2+E21^2+E20^2+E19^2)^0.5)/11</f>
        <v>9.9904688676453243E-3</v>
      </c>
      <c r="F30" s="15"/>
      <c r="G30" s="6"/>
      <c r="H30" s="6"/>
      <c r="I30" s="6"/>
      <c r="J30" s="15">
        <v>0.114</v>
      </c>
      <c r="K30" s="15">
        <v>1.0999999999999999E-2</v>
      </c>
      <c r="L30" s="15"/>
      <c r="M30" s="15"/>
      <c r="N30" s="107"/>
      <c r="O30" s="107"/>
      <c r="P30" s="106"/>
      <c r="Q30" s="106"/>
      <c r="R30" s="106"/>
    </row>
    <row r="31" spans="1:18" ht="18">
      <c r="A31" s="12"/>
      <c r="B31" s="100"/>
      <c r="C31" s="100"/>
      <c r="D31" s="6"/>
      <c r="E31" s="6"/>
      <c r="F31" s="15"/>
      <c r="G31" s="6"/>
      <c r="H31" s="6"/>
      <c r="I31" s="6"/>
      <c r="J31" s="15"/>
      <c r="K31" s="15"/>
      <c r="L31" s="15"/>
      <c r="M31" s="15"/>
      <c r="N31" s="107"/>
      <c r="O31" s="107"/>
      <c r="P31" s="106"/>
      <c r="Q31" s="106"/>
      <c r="R31" s="106"/>
    </row>
    <row r="32" spans="1:18">
      <c r="A32" s="12" t="s">
        <v>179</v>
      </c>
      <c r="B32" s="100">
        <v>44851</v>
      </c>
      <c r="C32" s="100"/>
      <c r="D32" s="6">
        <v>-0.10359425249513909</v>
      </c>
      <c r="E32" s="6">
        <v>4.7023245162134977E-2</v>
      </c>
      <c r="F32" s="15">
        <v>6</v>
      </c>
      <c r="G32" s="6">
        <v>3.8394318899009447E-2</v>
      </c>
      <c r="H32" s="6">
        <v>4.4951293710390368E-2</v>
      </c>
      <c r="I32" s="6"/>
      <c r="J32" s="15"/>
      <c r="K32" s="15"/>
      <c r="L32" s="15"/>
      <c r="M32" s="15"/>
    </row>
    <row r="33" spans="1:18">
      <c r="A33" s="12"/>
      <c r="B33" s="100">
        <v>44920</v>
      </c>
      <c r="C33" s="100"/>
      <c r="D33" s="6">
        <v>-8.5533353025718517E-2</v>
      </c>
      <c r="E33" s="6">
        <v>2.416050687302642E-2</v>
      </c>
      <c r="F33" s="15">
        <v>8</v>
      </c>
      <c r="G33" s="6">
        <v>1.708405824682117E-2</v>
      </c>
      <c r="H33" s="6">
        <v>1.471461060235159E-2</v>
      </c>
      <c r="I33" s="6"/>
      <c r="J33" s="15"/>
      <c r="K33" s="15"/>
      <c r="L33" s="15"/>
      <c r="M33" s="15"/>
    </row>
    <row r="34" spans="1:18">
      <c r="A34" s="12"/>
      <c r="B34" s="101" t="s">
        <v>180</v>
      </c>
      <c r="C34" s="101"/>
      <c r="D34" s="60">
        <f>AVERAGE(D32:D33)</f>
        <v>-9.4563802760428806E-2</v>
      </c>
      <c r="E34" s="6">
        <f>((E32^2+E33^2)^0.5)/2</f>
        <v>2.6433481032299772E-2</v>
      </c>
      <c r="F34" s="15"/>
      <c r="G34" s="6"/>
      <c r="H34" s="6"/>
      <c r="I34" s="6"/>
      <c r="J34" s="2">
        <v>-0.11700000000000001</v>
      </c>
      <c r="K34" s="15">
        <v>0.03</v>
      </c>
      <c r="L34" s="15"/>
      <c r="M34" s="15"/>
    </row>
    <row r="35" spans="1:18">
      <c r="A35" s="12"/>
      <c r="B35" s="100"/>
      <c r="C35" s="100"/>
      <c r="D35" s="6"/>
      <c r="E35" s="6"/>
      <c r="F35" s="15"/>
      <c r="G35" s="6"/>
      <c r="H35" s="6"/>
      <c r="I35" s="6"/>
      <c r="J35" s="15"/>
      <c r="K35" s="15"/>
      <c r="L35" s="15"/>
      <c r="M35" s="15"/>
    </row>
    <row r="36" spans="1:18" ht="18">
      <c r="A36" s="65" t="s">
        <v>167</v>
      </c>
    </row>
    <row r="38" spans="1:18">
      <c r="N38" s="108"/>
      <c r="O38" s="108"/>
      <c r="P38" s="108"/>
      <c r="Q38" s="108"/>
      <c r="R38" s="108"/>
    </row>
    <row r="39" spans="1:18">
      <c r="N39" s="108"/>
      <c r="O39" s="108"/>
      <c r="P39" s="108"/>
      <c r="Q39" s="108"/>
      <c r="R39" s="108"/>
    </row>
    <row r="40" spans="1:18">
      <c r="N40" s="108"/>
      <c r="O40" s="108"/>
      <c r="P40" s="108"/>
      <c r="Q40" s="108"/>
      <c r="R40" s="108"/>
    </row>
    <row r="43" spans="1:18">
      <c r="N43" s="108"/>
      <c r="O43" s="108"/>
      <c r="P43" s="108"/>
      <c r="Q43" s="108"/>
      <c r="R43" s="108"/>
    </row>
    <row r="44" spans="1:18">
      <c r="N44" s="108"/>
      <c r="O44" s="108"/>
      <c r="P44" s="108"/>
      <c r="Q44" s="108"/>
      <c r="R44" s="108"/>
    </row>
    <row r="45" spans="1:18">
      <c r="N45" s="108"/>
      <c r="O45" s="108"/>
      <c r="P45" s="108"/>
      <c r="Q45" s="108"/>
      <c r="R45" s="108"/>
    </row>
    <row r="46" spans="1:18">
      <c r="N46" s="108"/>
      <c r="O46" s="108"/>
      <c r="P46" s="108"/>
      <c r="Q46" s="108"/>
      <c r="R46" s="108"/>
    </row>
    <row r="47" spans="1:18">
      <c r="N47" s="108"/>
      <c r="O47" s="108"/>
      <c r="P47" s="108"/>
      <c r="Q47" s="108"/>
      <c r="R47" s="108"/>
    </row>
    <row r="48" spans="1:18">
      <c r="N48" s="108"/>
      <c r="O48" s="108"/>
      <c r="P48" s="108"/>
      <c r="Q48" s="108"/>
      <c r="R48" s="108"/>
    </row>
  </sheetData>
  <mergeCells count="3">
    <mergeCell ref="J2:K2"/>
    <mergeCell ref="A1:K1"/>
    <mergeCell ref="D2:H2"/>
  </mergeCells>
  <phoneticPr fontId="2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9C63-5368-7848-83C2-53FF820C3D79}">
  <dimension ref="A1:BC44"/>
  <sheetViews>
    <sheetView workbookViewId="0">
      <selection sqref="A1:BC1"/>
    </sheetView>
  </sheetViews>
  <sheetFormatPr baseColWidth="10" defaultRowHeight="16"/>
  <cols>
    <col min="1" max="1" width="18.83203125" style="9" customWidth="1"/>
    <col min="2" max="2" width="12" style="9" bestFit="1" customWidth="1"/>
    <col min="3" max="3" width="6.33203125" style="9" bestFit="1" customWidth="1"/>
    <col min="4" max="4" width="5.33203125" style="9" bestFit="1" customWidth="1"/>
    <col min="5" max="7" width="6.33203125" style="9" bestFit="1" customWidth="1"/>
    <col min="8" max="8" width="6.6640625" style="9" bestFit="1" customWidth="1"/>
    <col min="9" max="9" width="6.5" style="9" bestFit="1" customWidth="1"/>
    <col min="10" max="10" width="6.33203125" style="9" bestFit="1" customWidth="1"/>
    <col min="11" max="11" width="5.83203125" style="9" bestFit="1" customWidth="1"/>
    <col min="12" max="14" width="5.33203125" style="9" bestFit="1" customWidth="1"/>
    <col min="15" max="15" width="6.33203125" style="9" bestFit="1" customWidth="1"/>
    <col min="16" max="16" width="2.83203125" style="9" customWidth="1"/>
    <col min="17" max="17" width="6.33203125" style="9" bestFit="1" customWidth="1"/>
    <col min="18" max="18" width="5.33203125" style="9" bestFit="1" customWidth="1"/>
    <col min="19" max="21" width="6.33203125" style="9" bestFit="1" customWidth="1"/>
    <col min="22" max="22" width="6.6640625" style="9" bestFit="1" customWidth="1"/>
    <col min="23" max="23" width="6.5" style="9" bestFit="1" customWidth="1"/>
    <col min="24" max="24" width="6.1640625" style="9" bestFit="1" customWidth="1"/>
    <col min="25" max="25" width="5.83203125" style="9" bestFit="1" customWidth="1"/>
    <col min="26" max="28" width="5.33203125" style="9" bestFit="1" customWidth="1"/>
    <col min="29" max="29" width="6.33203125" style="9" bestFit="1" customWidth="1"/>
    <col min="30" max="30" width="2.83203125" style="9" customWidth="1"/>
    <col min="31" max="42" width="5.33203125" style="9" bestFit="1" customWidth="1"/>
    <col min="43" max="43" width="2.83203125" style="9" customWidth="1"/>
    <col min="44" max="44" width="5.33203125" style="9" bestFit="1" customWidth="1"/>
    <col min="45" max="45" width="6.33203125" style="9" bestFit="1" customWidth="1"/>
    <col min="46" max="51" width="5.33203125" style="9" bestFit="1" customWidth="1"/>
    <col min="52" max="52" width="8" style="9" bestFit="1" customWidth="1"/>
    <col min="53" max="53" width="5.6640625" style="9" bestFit="1" customWidth="1"/>
    <col min="54" max="54" width="8.33203125" style="9" bestFit="1" customWidth="1"/>
    <col min="55" max="55" width="6.33203125" style="9" bestFit="1" customWidth="1"/>
    <col min="56" max="16384" width="10.83203125" style="9"/>
  </cols>
  <sheetData>
    <row r="1" spans="1:55">
      <c r="A1" s="180" t="s">
        <v>405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</row>
    <row r="2" spans="1:55">
      <c r="C2" s="181" t="s">
        <v>197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36"/>
      <c r="Q2" s="181" t="s">
        <v>198</v>
      </c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E2" s="182" t="s">
        <v>199</v>
      </c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R2" s="182" t="s">
        <v>200</v>
      </c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</row>
    <row r="3" spans="1:55" s="36" customFormat="1" ht="19" thickBot="1">
      <c r="A3" s="122" t="s">
        <v>0</v>
      </c>
      <c r="B3" s="122" t="s">
        <v>201</v>
      </c>
      <c r="C3" s="122" t="s">
        <v>222</v>
      </c>
      <c r="D3" s="122" t="s">
        <v>223</v>
      </c>
      <c r="E3" s="122" t="s">
        <v>224</v>
      </c>
      <c r="F3" s="122" t="s">
        <v>225</v>
      </c>
      <c r="G3" s="122" t="s">
        <v>226</v>
      </c>
      <c r="H3" s="122" t="s">
        <v>202</v>
      </c>
      <c r="I3" s="122" t="s">
        <v>203</v>
      </c>
      <c r="J3" s="122" t="s">
        <v>204</v>
      </c>
      <c r="K3" s="122" t="s">
        <v>227</v>
      </c>
      <c r="L3" s="122" t="s">
        <v>228</v>
      </c>
      <c r="M3" s="122" t="s">
        <v>205</v>
      </c>
      <c r="N3" s="122" t="s">
        <v>206</v>
      </c>
      <c r="O3" s="122" t="s">
        <v>207</v>
      </c>
      <c r="Q3" s="122" t="s">
        <v>222</v>
      </c>
      <c r="R3" s="122" t="s">
        <v>223</v>
      </c>
      <c r="S3" s="122" t="s">
        <v>224</v>
      </c>
      <c r="T3" s="122" t="s">
        <v>225</v>
      </c>
      <c r="U3" s="122" t="s">
        <v>226</v>
      </c>
      <c r="V3" s="122" t="s">
        <v>202</v>
      </c>
      <c r="W3" s="122" t="s">
        <v>203</v>
      </c>
      <c r="X3" s="122" t="s">
        <v>204</v>
      </c>
      <c r="Y3" s="122" t="s">
        <v>227</v>
      </c>
      <c r="Z3" s="122" t="s">
        <v>228</v>
      </c>
      <c r="AA3" s="122" t="s">
        <v>205</v>
      </c>
      <c r="AB3" s="122" t="s">
        <v>206</v>
      </c>
      <c r="AC3" s="122" t="s">
        <v>207</v>
      </c>
      <c r="AE3" s="122" t="s">
        <v>208</v>
      </c>
      <c r="AF3" s="122" t="s">
        <v>209</v>
      </c>
      <c r="AG3" s="122" t="s">
        <v>210</v>
      </c>
      <c r="AH3" s="122" t="s">
        <v>211</v>
      </c>
      <c r="AI3" s="122" t="s">
        <v>212</v>
      </c>
      <c r="AJ3" s="122" t="s">
        <v>213</v>
      </c>
      <c r="AK3" s="122" t="s">
        <v>214</v>
      </c>
      <c r="AL3" s="122" t="s">
        <v>215</v>
      </c>
      <c r="AM3" s="122" t="s">
        <v>102</v>
      </c>
      <c r="AN3" s="122" t="s">
        <v>216</v>
      </c>
      <c r="AO3" s="122" t="s">
        <v>46</v>
      </c>
      <c r="AP3" s="122" t="s">
        <v>47</v>
      </c>
      <c r="AR3" s="122" t="s">
        <v>208</v>
      </c>
      <c r="AS3" s="122" t="s">
        <v>209</v>
      </c>
      <c r="AT3" s="122" t="s">
        <v>210</v>
      </c>
      <c r="AU3" s="122" t="s">
        <v>211</v>
      </c>
      <c r="AV3" s="122" t="s">
        <v>212</v>
      </c>
      <c r="AW3" s="122" t="s">
        <v>213</v>
      </c>
      <c r="AX3" s="122" t="s">
        <v>214</v>
      </c>
      <c r="AY3" s="122" t="s">
        <v>215</v>
      </c>
      <c r="AZ3" s="122" t="s">
        <v>102</v>
      </c>
      <c r="BA3" s="122" t="s">
        <v>216</v>
      </c>
      <c r="BB3" s="122" t="s">
        <v>46</v>
      </c>
      <c r="BC3" s="122" t="s">
        <v>47</v>
      </c>
    </row>
    <row r="4" spans="1:55" s="1" customFormat="1" ht="17" thickTop="1">
      <c r="A4" s="164" t="s">
        <v>217</v>
      </c>
      <c r="B4" s="1">
        <v>124</v>
      </c>
      <c r="C4" s="129">
        <f t="shared" ref="C4:E9" si="0">IF(Q4&gt;AE4,Q4,"")</f>
        <v>42.418781000000003</v>
      </c>
      <c r="D4" s="129">
        <f t="shared" si="0"/>
        <v>1.6951560000000001</v>
      </c>
      <c r="E4" s="129">
        <f t="shared" si="0"/>
        <v>13.941572000000001</v>
      </c>
      <c r="F4" s="129">
        <f t="shared" ref="F4:F9" si="1">IF(Y4&gt;AM4,Y4,"0")</f>
        <v>0.145398</v>
      </c>
      <c r="G4" s="129">
        <f t="shared" ref="G4:G9" si="2">IF(T4&gt;AH4,T4,"")</f>
        <v>11.074389999999999</v>
      </c>
      <c r="H4" s="129">
        <f t="shared" ref="H4:H9" si="3">IF(Z4&gt;AN4,Z4,"")</f>
        <v>0.151397</v>
      </c>
      <c r="I4" s="129">
        <f t="shared" ref="I4:L9" si="4">IF(U4&gt;AI4,U4,"")</f>
        <v>14.659751999999999</v>
      </c>
      <c r="J4" s="129">
        <f t="shared" si="4"/>
        <v>12.510833</v>
      </c>
      <c r="K4" s="129">
        <f t="shared" si="4"/>
        <v>2.2557800000000001</v>
      </c>
      <c r="L4" s="129">
        <f t="shared" si="4"/>
        <v>0.51093299999999997</v>
      </c>
      <c r="M4" s="129">
        <f t="shared" ref="M4:M9" si="5">IF(AA4&gt;AO4,AA4,"0")</f>
        <v>4.2412999999999999E-2</v>
      </c>
      <c r="N4" s="129">
        <f t="shared" ref="N4:O9" si="6">IF(AB4&gt;AP4,AB4,"")</f>
        <v>1.3596E-2</v>
      </c>
      <c r="O4" s="129">
        <f t="shared" si="6"/>
        <v>99.420006000000001</v>
      </c>
      <c r="P4" s="129"/>
      <c r="Q4" s="129">
        <v>42.418781000000003</v>
      </c>
      <c r="R4" s="129">
        <v>1.6951560000000001</v>
      </c>
      <c r="S4" s="129">
        <v>13.941572000000001</v>
      </c>
      <c r="T4" s="129">
        <v>11.074389999999999</v>
      </c>
      <c r="U4" s="129">
        <v>14.659751999999999</v>
      </c>
      <c r="V4" s="129">
        <v>12.510833</v>
      </c>
      <c r="W4" s="129">
        <v>2.2557800000000001</v>
      </c>
      <c r="X4" s="129">
        <v>0.51093299999999997</v>
      </c>
      <c r="Y4" s="129">
        <v>0.145398</v>
      </c>
      <c r="Z4" s="129">
        <v>0.151397</v>
      </c>
      <c r="AA4" s="129">
        <v>4.2412999999999999E-2</v>
      </c>
      <c r="AB4" s="129">
        <v>1.3596E-2</v>
      </c>
      <c r="AC4" s="129">
        <v>99.420006000000001</v>
      </c>
      <c r="AD4" s="129"/>
      <c r="AE4" s="129">
        <v>5.9909999999999998E-3</v>
      </c>
      <c r="AF4" s="129">
        <v>0.11768099999999999</v>
      </c>
      <c r="AG4" s="129">
        <v>5.5970000000000004E-3</v>
      </c>
      <c r="AH4" s="129">
        <v>1.2274E-2</v>
      </c>
      <c r="AI4" s="129">
        <v>5.8139999999999997E-3</v>
      </c>
      <c r="AJ4" s="129">
        <v>5.0140000000000002E-3</v>
      </c>
      <c r="AK4" s="129">
        <v>9.3039999999999998E-3</v>
      </c>
      <c r="AL4" s="129">
        <v>4.4299999999999999E-3</v>
      </c>
      <c r="AM4" s="129">
        <v>0.110379</v>
      </c>
      <c r="AN4" s="129">
        <v>6.4689999999999999E-3</v>
      </c>
      <c r="AO4" s="129">
        <v>1.6067999999999999E-2</v>
      </c>
      <c r="AP4" s="129">
        <v>3.5409999999999999E-3</v>
      </c>
      <c r="AQ4" s="129"/>
      <c r="AR4" s="129">
        <v>0.16991100000000001</v>
      </c>
      <c r="AS4" s="129">
        <v>8.7938849999999995</v>
      </c>
      <c r="AT4" s="129">
        <v>0.30840600000000001</v>
      </c>
      <c r="AU4" s="129">
        <v>0.44488</v>
      </c>
      <c r="AV4" s="129">
        <v>0.338476</v>
      </c>
      <c r="AW4" s="129">
        <v>0.29735600000000001</v>
      </c>
      <c r="AX4" s="129">
        <v>1.258554</v>
      </c>
      <c r="AY4" s="129">
        <v>1.498459</v>
      </c>
      <c r="AZ4" s="129">
        <v>78.134911000000002</v>
      </c>
      <c r="BA4" s="129">
        <v>4.4338009999999999</v>
      </c>
      <c r="BB4" s="129">
        <v>26.723557</v>
      </c>
      <c r="BC4" s="129">
        <v>19.455652000000001</v>
      </c>
    </row>
    <row r="5" spans="1:55">
      <c r="A5" s="164"/>
      <c r="B5" s="9">
        <v>125</v>
      </c>
      <c r="C5" s="21">
        <f t="shared" si="0"/>
        <v>42.614407</v>
      </c>
      <c r="D5" s="21">
        <f t="shared" si="0"/>
        <v>1.7525820000000001</v>
      </c>
      <c r="E5" s="21">
        <f t="shared" si="0"/>
        <v>13.810022</v>
      </c>
      <c r="F5" s="21" t="str">
        <f t="shared" si="1"/>
        <v>0</v>
      </c>
      <c r="G5" s="21">
        <f t="shared" si="2"/>
        <v>11.027755000000001</v>
      </c>
      <c r="H5" s="21">
        <f t="shared" si="3"/>
        <v>0.162576</v>
      </c>
      <c r="I5" s="21">
        <f t="shared" si="4"/>
        <v>14.684746000000001</v>
      </c>
      <c r="J5" s="21">
        <f t="shared" si="4"/>
        <v>12.501341</v>
      </c>
      <c r="K5" s="21">
        <f t="shared" si="4"/>
        <v>2.2195960000000001</v>
      </c>
      <c r="L5" s="21">
        <f>IF(X5&gt;AL5,X5,"")</f>
        <v>0.52793299999999999</v>
      </c>
      <c r="M5" s="21">
        <f t="shared" si="5"/>
        <v>4.3098999999999998E-2</v>
      </c>
      <c r="N5" s="21">
        <f t="shared" si="6"/>
        <v>1.6337000000000001E-2</v>
      </c>
      <c r="O5" s="21">
        <f t="shared" si="6"/>
        <v>99.368331999999995</v>
      </c>
      <c r="P5" s="21"/>
      <c r="Q5" s="21">
        <v>42.614407</v>
      </c>
      <c r="R5" s="21">
        <v>1.7525820000000001</v>
      </c>
      <c r="S5" s="21">
        <v>13.810022</v>
      </c>
      <c r="T5" s="21">
        <v>11.027755000000001</v>
      </c>
      <c r="U5" s="21">
        <v>14.684746000000001</v>
      </c>
      <c r="V5" s="21">
        <v>12.501341</v>
      </c>
      <c r="W5" s="21">
        <v>2.2195960000000001</v>
      </c>
      <c r="X5" s="21">
        <v>0.52793299999999999</v>
      </c>
      <c r="Y5" s="21">
        <v>7.9399999999999991E-3</v>
      </c>
      <c r="Z5" s="21">
        <v>0.162576</v>
      </c>
      <c r="AA5" s="21">
        <v>4.3098999999999998E-2</v>
      </c>
      <c r="AB5" s="21">
        <v>1.6337000000000001E-2</v>
      </c>
      <c r="AC5" s="21">
        <v>99.368331999999995</v>
      </c>
      <c r="AD5" s="21"/>
      <c r="AE5" s="21">
        <v>5.9880000000000003E-3</v>
      </c>
      <c r="AF5" s="21">
        <v>0.11769</v>
      </c>
      <c r="AG5" s="21">
        <v>5.594E-3</v>
      </c>
      <c r="AH5" s="21">
        <v>1.2272E-2</v>
      </c>
      <c r="AI5" s="21">
        <v>5.8110000000000002E-3</v>
      </c>
      <c r="AJ5" s="21">
        <v>5.0130000000000001E-3</v>
      </c>
      <c r="AK5" s="21">
        <v>9.2980000000000007E-3</v>
      </c>
      <c r="AL5" s="21">
        <v>4.4299999999999999E-3</v>
      </c>
      <c r="AM5" s="21">
        <v>0.110372</v>
      </c>
      <c r="AN5" s="21">
        <v>6.4679999999999998E-3</v>
      </c>
      <c r="AO5" s="21">
        <v>1.6057999999999999E-2</v>
      </c>
      <c r="AP5" s="21">
        <v>3.5409999999999999E-3</v>
      </c>
      <c r="AQ5" s="21"/>
      <c r="AR5" s="21">
        <v>0.16947699999999999</v>
      </c>
      <c r="AS5" s="21">
        <v>8.5273769999999995</v>
      </c>
      <c r="AT5" s="21">
        <v>0.30988900000000003</v>
      </c>
      <c r="AU5" s="21">
        <v>0.445932</v>
      </c>
      <c r="AV5" s="21">
        <v>0.33809</v>
      </c>
      <c r="AW5" s="21">
        <v>0.29753499999999999</v>
      </c>
      <c r="AX5" s="21">
        <v>1.2694510000000001</v>
      </c>
      <c r="AY5" s="21">
        <v>1.4686060000000001</v>
      </c>
      <c r="AZ5" s="21">
        <v>1422.307495</v>
      </c>
      <c r="BA5" s="21">
        <v>4.1649130000000003</v>
      </c>
      <c r="BB5" s="21">
        <v>26.292581999999999</v>
      </c>
      <c r="BC5" s="21">
        <v>16.364412000000002</v>
      </c>
    </row>
    <row r="6" spans="1:55">
      <c r="A6" s="164"/>
      <c r="B6" s="9">
        <v>126</v>
      </c>
      <c r="C6" s="21">
        <f t="shared" si="0"/>
        <v>42.654319999999998</v>
      </c>
      <c r="D6" s="21">
        <f t="shared" si="0"/>
        <v>1.627181</v>
      </c>
      <c r="E6" s="21">
        <f t="shared" si="0"/>
        <v>13.797541000000001</v>
      </c>
      <c r="F6" s="21">
        <f t="shared" si="1"/>
        <v>0.21848100000000001</v>
      </c>
      <c r="G6" s="21">
        <f t="shared" si="2"/>
        <v>10.791969</v>
      </c>
      <c r="H6" s="21">
        <f t="shared" si="3"/>
        <v>0.149149</v>
      </c>
      <c r="I6" s="21">
        <f t="shared" si="4"/>
        <v>14.381513</v>
      </c>
      <c r="J6" s="21">
        <f t="shared" si="4"/>
        <v>12.569611</v>
      </c>
      <c r="K6" s="21">
        <f t="shared" si="4"/>
        <v>2.1527400000000001</v>
      </c>
      <c r="L6" s="21">
        <f t="shared" si="4"/>
        <v>0.50525500000000001</v>
      </c>
      <c r="M6" s="21">
        <f t="shared" si="5"/>
        <v>4.9755000000000001E-2</v>
      </c>
      <c r="N6" s="21">
        <f t="shared" si="6"/>
        <v>1.7770999999999999E-2</v>
      </c>
      <c r="O6" s="21">
        <f t="shared" si="6"/>
        <v>98.915298000000007</v>
      </c>
      <c r="P6" s="21"/>
      <c r="Q6" s="21">
        <v>42.654319999999998</v>
      </c>
      <c r="R6" s="21">
        <v>1.627181</v>
      </c>
      <c r="S6" s="21">
        <v>13.797541000000001</v>
      </c>
      <c r="T6" s="21">
        <v>10.791969</v>
      </c>
      <c r="U6" s="21">
        <v>14.381513</v>
      </c>
      <c r="V6" s="21">
        <v>12.569611</v>
      </c>
      <c r="W6" s="21">
        <v>2.1527400000000001</v>
      </c>
      <c r="X6" s="21">
        <v>0.50525500000000001</v>
      </c>
      <c r="Y6" s="21">
        <v>0.21848100000000001</v>
      </c>
      <c r="Z6" s="21">
        <v>0.149149</v>
      </c>
      <c r="AA6" s="21">
        <v>4.9755000000000001E-2</v>
      </c>
      <c r="AB6" s="21">
        <v>1.7770999999999999E-2</v>
      </c>
      <c r="AC6" s="21">
        <v>98.915298000000007</v>
      </c>
      <c r="AD6" s="21"/>
      <c r="AE6" s="21">
        <v>5.9829999999999996E-3</v>
      </c>
      <c r="AF6" s="21">
        <v>0.117664</v>
      </c>
      <c r="AG6" s="21">
        <v>5.5880000000000001E-3</v>
      </c>
      <c r="AH6" s="21">
        <v>1.2271000000000001E-2</v>
      </c>
      <c r="AI6" s="21">
        <v>5.8069999999999997E-3</v>
      </c>
      <c r="AJ6" s="21">
        <v>5.0130000000000001E-3</v>
      </c>
      <c r="AK6" s="21">
        <v>9.2960000000000004E-3</v>
      </c>
      <c r="AL6" s="21">
        <v>4.4289999999999998E-3</v>
      </c>
      <c r="AM6" s="21">
        <v>0.110411</v>
      </c>
      <c r="AN6" s="21">
        <v>6.4669999999999997E-3</v>
      </c>
      <c r="AO6" s="21">
        <v>1.6080000000000001E-2</v>
      </c>
      <c r="AP6" s="21">
        <v>3.5400000000000002E-3</v>
      </c>
      <c r="AQ6" s="21"/>
      <c r="AR6" s="21">
        <v>0.169294</v>
      </c>
      <c r="AS6" s="21">
        <v>9.1344630000000002</v>
      </c>
      <c r="AT6" s="21">
        <v>0.30971900000000002</v>
      </c>
      <c r="AU6" s="21">
        <v>0.45102900000000001</v>
      </c>
      <c r="AV6" s="21">
        <v>0.34156799999999998</v>
      </c>
      <c r="AW6" s="21">
        <v>0.29670000000000002</v>
      </c>
      <c r="AX6" s="21">
        <v>1.2908200000000001</v>
      </c>
      <c r="AY6" s="21">
        <v>1.508821</v>
      </c>
      <c r="AZ6" s="21">
        <v>52.179302</v>
      </c>
      <c r="BA6" s="21">
        <v>4.491968</v>
      </c>
      <c r="BB6" s="21">
        <v>22.862158000000001</v>
      </c>
      <c r="BC6" s="21">
        <v>15.124072</v>
      </c>
    </row>
    <row r="7" spans="1:55">
      <c r="A7" s="164"/>
      <c r="B7" s="9">
        <v>127</v>
      </c>
      <c r="C7" s="21">
        <f t="shared" si="0"/>
        <v>42.311141999999997</v>
      </c>
      <c r="D7" s="21">
        <f t="shared" si="0"/>
        <v>1.5585979999999999</v>
      </c>
      <c r="E7" s="21">
        <f t="shared" si="0"/>
        <v>13.514963</v>
      </c>
      <c r="F7" s="21">
        <f t="shared" si="1"/>
        <v>0.13702500000000001</v>
      </c>
      <c r="G7" s="21">
        <f t="shared" si="2"/>
        <v>10.923878999999999</v>
      </c>
      <c r="H7" s="21">
        <f t="shared" si="3"/>
        <v>0.161879</v>
      </c>
      <c r="I7" s="21">
        <f t="shared" si="4"/>
        <v>14.733726000000001</v>
      </c>
      <c r="J7" s="21">
        <f t="shared" si="4"/>
        <v>12.502096</v>
      </c>
      <c r="K7" s="21">
        <f t="shared" si="4"/>
        <v>2.1697929999999999</v>
      </c>
      <c r="L7" s="21">
        <f t="shared" si="4"/>
        <v>0.472138</v>
      </c>
      <c r="M7" s="21">
        <f t="shared" si="5"/>
        <v>5.0617000000000002E-2</v>
      </c>
      <c r="N7" s="21">
        <f t="shared" si="6"/>
        <v>1.5989E-2</v>
      </c>
      <c r="O7" s="21">
        <f t="shared" si="6"/>
        <v>98.551849000000004</v>
      </c>
      <c r="P7" s="21"/>
      <c r="Q7" s="21">
        <v>42.311141999999997</v>
      </c>
      <c r="R7" s="21">
        <v>1.5585979999999999</v>
      </c>
      <c r="S7" s="21">
        <v>13.514963</v>
      </c>
      <c r="T7" s="21">
        <v>10.923878999999999</v>
      </c>
      <c r="U7" s="21">
        <v>14.733726000000001</v>
      </c>
      <c r="V7" s="21">
        <v>12.502096</v>
      </c>
      <c r="W7" s="21">
        <v>2.1697929999999999</v>
      </c>
      <c r="X7" s="21">
        <v>0.472138</v>
      </c>
      <c r="Y7" s="21">
        <v>0.13702500000000001</v>
      </c>
      <c r="Z7" s="21">
        <v>0.161879</v>
      </c>
      <c r="AA7" s="21">
        <v>5.0617000000000002E-2</v>
      </c>
      <c r="AB7" s="21">
        <v>1.5989E-2</v>
      </c>
      <c r="AC7" s="21">
        <v>98.551849000000004</v>
      </c>
      <c r="AD7" s="21"/>
      <c r="AE7" s="21">
        <v>5.9870000000000001E-3</v>
      </c>
      <c r="AF7" s="21">
        <v>0.117664</v>
      </c>
      <c r="AG7" s="21">
        <v>5.5960000000000003E-3</v>
      </c>
      <c r="AH7" s="21">
        <v>1.2271000000000001E-2</v>
      </c>
      <c r="AI7" s="21">
        <v>5.8100000000000001E-3</v>
      </c>
      <c r="AJ7" s="21">
        <v>5.0130000000000001E-3</v>
      </c>
      <c r="AK7" s="21">
        <v>9.2980000000000007E-3</v>
      </c>
      <c r="AL7" s="21">
        <v>4.4289999999999998E-3</v>
      </c>
      <c r="AM7" s="21">
        <v>0.110357</v>
      </c>
      <c r="AN7" s="21">
        <v>6.4669999999999997E-3</v>
      </c>
      <c r="AO7" s="21">
        <v>1.6056999999999998E-2</v>
      </c>
      <c r="AP7" s="21">
        <v>3.5400000000000002E-3</v>
      </c>
      <c r="AQ7" s="21"/>
      <c r="AR7" s="21">
        <v>0.17006299999999999</v>
      </c>
      <c r="AS7" s="21">
        <v>9.5088450000000009</v>
      </c>
      <c r="AT7" s="21">
        <v>0.31345400000000001</v>
      </c>
      <c r="AU7" s="21">
        <v>0.448106</v>
      </c>
      <c r="AV7" s="21">
        <v>0.33745399999999998</v>
      </c>
      <c r="AW7" s="21">
        <v>0.297489</v>
      </c>
      <c r="AX7" s="21">
        <v>1.2853110000000001</v>
      </c>
      <c r="AY7" s="21">
        <v>1.5741670000000001</v>
      </c>
      <c r="AZ7" s="21">
        <v>82.871810999999994</v>
      </c>
      <c r="BA7" s="21">
        <v>4.1801870000000001</v>
      </c>
      <c r="BB7" s="21">
        <v>22.452183000000002</v>
      </c>
      <c r="BC7" s="21">
        <v>16.697106999999999</v>
      </c>
    </row>
    <row r="8" spans="1:55">
      <c r="A8" s="164"/>
      <c r="B8" s="9">
        <v>128</v>
      </c>
      <c r="C8" s="21">
        <f t="shared" si="0"/>
        <v>42.432673999999999</v>
      </c>
      <c r="D8" s="21">
        <f t="shared" si="0"/>
        <v>1.842225</v>
      </c>
      <c r="E8" s="21">
        <f t="shared" si="0"/>
        <v>13.809915999999999</v>
      </c>
      <c r="F8" s="21">
        <f t="shared" si="1"/>
        <v>0.16727900000000001</v>
      </c>
      <c r="G8" s="21">
        <f t="shared" si="2"/>
        <v>11.026781</v>
      </c>
      <c r="H8" s="21">
        <f t="shared" si="3"/>
        <v>0.152114</v>
      </c>
      <c r="I8" s="21">
        <f t="shared" si="4"/>
        <v>14.821572</v>
      </c>
      <c r="J8" s="21">
        <f t="shared" si="4"/>
        <v>12.608803</v>
      </c>
      <c r="K8" s="21">
        <f t="shared" si="4"/>
        <v>2.2341690000000001</v>
      </c>
      <c r="L8" s="21">
        <f t="shared" si="4"/>
        <v>0.53075099999999997</v>
      </c>
      <c r="M8" s="21">
        <f t="shared" si="5"/>
        <v>5.9096999999999997E-2</v>
      </c>
      <c r="N8" s="21">
        <f t="shared" si="6"/>
        <v>1.6213000000000002E-2</v>
      </c>
      <c r="O8" s="21">
        <f t="shared" si="6"/>
        <v>99.701606999999996</v>
      </c>
      <c r="P8" s="21"/>
      <c r="Q8" s="21">
        <v>42.432673999999999</v>
      </c>
      <c r="R8" s="21">
        <v>1.842225</v>
      </c>
      <c r="S8" s="21">
        <v>13.809915999999999</v>
      </c>
      <c r="T8" s="21">
        <v>11.026781</v>
      </c>
      <c r="U8" s="21">
        <v>14.821572</v>
      </c>
      <c r="V8" s="21">
        <v>12.608803</v>
      </c>
      <c r="W8" s="21">
        <v>2.2341690000000001</v>
      </c>
      <c r="X8" s="21">
        <v>0.53075099999999997</v>
      </c>
      <c r="Y8" s="21">
        <v>0.16727900000000001</v>
      </c>
      <c r="Z8" s="21">
        <v>0.152114</v>
      </c>
      <c r="AA8" s="21">
        <v>5.9096999999999997E-2</v>
      </c>
      <c r="AB8" s="21">
        <v>1.6213000000000002E-2</v>
      </c>
      <c r="AC8" s="21">
        <v>99.701606999999996</v>
      </c>
      <c r="AD8" s="21"/>
      <c r="AE8" s="21">
        <v>5.9919999999999999E-3</v>
      </c>
      <c r="AF8" s="21">
        <v>0.117726</v>
      </c>
      <c r="AG8" s="21">
        <v>5.5999999999999999E-3</v>
      </c>
      <c r="AH8" s="21">
        <v>1.2278000000000001E-2</v>
      </c>
      <c r="AI8" s="21">
        <v>5.816E-3</v>
      </c>
      <c r="AJ8" s="21">
        <v>5.0140000000000002E-3</v>
      </c>
      <c r="AK8" s="21">
        <v>9.3080000000000003E-3</v>
      </c>
      <c r="AL8" s="21">
        <v>4.4299999999999999E-3</v>
      </c>
      <c r="AM8" s="21">
        <v>0.110457</v>
      </c>
      <c r="AN8" s="21">
        <v>6.4720000000000003E-3</v>
      </c>
      <c r="AO8" s="21">
        <v>1.6091000000000001E-2</v>
      </c>
      <c r="AP8" s="21">
        <v>3.5409999999999999E-3</v>
      </c>
      <c r="AQ8" s="21"/>
      <c r="AR8" s="21">
        <v>0.169879</v>
      </c>
      <c r="AS8" s="21">
        <v>8.1441510000000008</v>
      </c>
      <c r="AT8" s="21">
        <v>0.31004999999999999</v>
      </c>
      <c r="AU8" s="21">
        <v>0.44594400000000001</v>
      </c>
      <c r="AV8" s="21">
        <v>0.336619</v>
      </c>
      <c r="AW8" s="21">
        <v>0.29617500000000002</v>
      </c>
      <c r="AX8" s="21">
        <v>1.2655259999999999</v>
      </c>
      <c r="AY8" s="21">
        <v>1.463441</v>
      </c>
      <c r="AZ8" s="21">
        <v>68.019585000000006</v>
      </c>
      <c r="BA8" s="21">
        <v>4.4166660000000002</v>
      </c>
      <c r="BB8" s="21">
        <v>19.324196000000001</v>
      </c>
      <c r="BC8" s="21">
        <v>16.481587999999999</v>
      </c>
    </row>
    <row r="9" spans="1:55">
      <c r="A9" s="164"/>
      <c r="B9" s="9">
        <v>129</v>
      </c>
      <c r="C9" s="21">
        <f t="shared" si="0"/>
        <v>42.093505999999998</v>
      </c>
      <c r="D9" s="21">
        <f t="shared" si="0"/>
        <v>1.8952910000000001</v>
      </c>
      <c r="E9" s="21">
        <f t="shared" si="0"/>
        <v>13.826184</v>
      </c>
      <c r="F9" s="21">
        <f t="shared" si="1"/>
        <v>0.119348</v>
      </c>
      <c r="G9" s="21">
        <f t="shared" si="2"/>
        <v>10.982631</v>
      </c>
      <c r="H9" s="21">
        <f t="shared" si="3"/>
        <v>0.15842000000000001</v>
      </c>
      <c r="I9" s="21">
        <f t="shared" si="4"/>
        <v>14.522554</v>
      </c>
      <c r="J9" s="21">
        <f t="shared" si="4"/>
        <v>12.552241</v>
      </c>
      <c r="K9" s="21">
        <f t="shared" si="4"/>
        <v>2.1741299999999999</v>
      </c>
      <c r="L9" s="21">
        <f t="shared" si="4"/>
        <v>0.52934199999999998</v>
      </c>
      <c r="M9" s="21">
        <f t="shared" si="5"/>
        <v>2.7542000000000001E-2</v>
      </c>
      <c r="N9" s="21">
        <f t="shared" si="6"/>
        <v>1.7777000000000001E-2</v>
      </c>
      <c r="O9" s="21">
        <f t="shared" si="6"/>
        <v>98.898955999999998</v>
      </c>
      <c r="P9" s="21"/>
      <c r="Q9" s="21">
        <v>42.093505999999998</v>
      </c>
      <c r="R9" s="21">
        <v>1.8952910000000001</v>
      </c>
      <c r="S9" s="21">
        <v>13.826184</v>
      </c>
      <c r="T9" s="21">
        <v>10.982631</v>
      </c>
      <c r="U9" s="21">
        <v>14.522554</v>
      </c>
      <c r="V9" s="21">
        <v>12.552241</v>
      </c>
      <c r="W9" s="21">
        <v>2.1741299999999999</v>
      </c>
      <c r="X9" s="21">
        <v>0.52934199999999998</v>
      </c>
      <c r="Y9" s="21">
        <v>0.119348</v>
      </c>
      <c r="Z9" s="21">
        <v>0.15842000000000001</v>
      </c>
      <c r="AA9" s="21">
        <v>2.7542000000000001E-2</v>
      </c>
      <c r="AB9" s="21">
        <v>1.7777000000000001E-2</v>
      </c>
      <c r="AC9" s="21">
        <v>98.898955999999998</v>
      </c>
      <c r="AD9" s="21"/>
      <c r="AE9" s="21">
        <v>5.9930000000000001E-3</v>
      </c>
      <c r="AF9" s="21">
        <v>0.11778</v>
      </c>
      <c r="AG9" s="21">
        <v>5.5999999999999999E-3</v>
      </c>
      <c r="AH9" s="21">
        <v>1.2282E-2</v>
      </c>
      <c r="AI9" s="21">
        <v>5.8180000000000003E-3</v>
      </c>
      <c r="AJ9" s="21">
        <v>5.0159999999999996E-3</v>
      </c>
      <c r="AK9" s="21">
        <v>9.3150000000000004E-3</v>
      </c>
      <c r="AL9" s="21">
        <v>4.431E-3</v>
      </c>
      <c r="AM9" s="21">
        <v>0.110496</v>
      </c>
      <c r="AN9" s="21">
        <v>6.4739999999999997E-3</v>
      </c>
      <c r="AO9" s="21">
        <v>1.6108000000000001E-2</v>
      </c>
      <c r="AP9" s="21">
        <v>3.542E-3</v>
      </c>
      <c r="AQ9" s="21"/>
      <c r="AR9" s="21">
        <v>0.170571</v>
      </c>
      <c r="AS9" s="21">
        <v>7.9367330000000003</v>
      </c>
      <c r="AT9" s="21">
        <v>0.30974000000000002</v>
      </c>
      <c r="AU9" s="21">
        <v>0.44692100000000001</v>
      </c>
      <c r="AV9" s="21">
        <v>0.34017900000000001</v>
      </c>
      <c r="AW9" s="21">
        <v>0.29686400000000002</v>
      </c>
      <c r="AX9" s="21">
        <v>1.285231</v>
      </c>
      <c r="AY9" s="21">
        <v>1.4659150000000001</v>
      </c>
      <c r="AZ9" s="21">
        <v>95.175438</v>
      </c>
      <c r="BA9" s="21">
        <v>4.2632820000000002</v>
      </c>
      <c r="BB9" s="21">
        <v>41.016525000000001</v>
      </c>
      <c r="BC9" s="21">
        <v>15.125991000000001</v>
      </c>
    </row>
    <row r="10" spans="1:55"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5" s="1" customFormat="1">
      <c r="A11" s="164" t="s">
        <v>218</v>
      </c>
      <c r="B11" s="127">
        <v>779</v>
      </c>
      <c r="C11" s="129">
        <f t="shared" ref="C11:E17" si="7">IF(Q11&gt;AE11,Q11,"")</f>
        <v>40.28</v>
      </c>
      <c r="D11" s="129">
        <f t="shared" si="7"/>
        <v>1.56</v>
      </c>
      <c r="E11" s="129">
        <f t="shared" si="7"/>
        <v>14.57</v>
      </c>
      <c r="F11" s="129" t="str">
        <f t="shared" ref="F11:F17" si="8">IF(Y11&gt;AM11,Y11,"0")</f>
        <v>0</v>
      </c>
      <c r="G11" s="129">
        <f t="shared" ref="G11:G17" si="9">IF(T11&gt;AH11,T11,"")</f>
        <v>9.34</v>
      </c>
      <c r="H11" s="129">
        <f t="shared" ref="H11:H17" si="10">IF(Z11&gt;AN11,Z11,"")</f>
        <v>0.09</v>
      </c>
      <c r="I11" s="129">
        <f t="shared" ref="I11:L17" si="11">IF(U11&gt;AI11,U11,"")</f>
        <v>14.23</v>
      </c>
      <c r="J11" s="129">
        <f t="shared" si="11"/>
        <v>12.53</v>
      </c>
      <c r="K11" s="129">
        <f t="shared" si="11"/>
        <v>2.2799999999999998</v>
      </c>
      <c r="L11" s="129">
        <f t="shared" si="11"/>
        <v>0.51</v>
      </c>
      <c r="M11" s="129" t="str">
        <f t="shared" ref="M11:M17" si="12">IF(AA11&gt;AO11,AA11,"0")</f>
        <v>0</v>
      </c>
      <c r="N11" s="129">
        <f t="shared" ref="N11:O17" si="13">IF(AB11&gt;AP11,AB11,"")</f>
        <v>0.01</v>
      </c>
      <c r="O11" s="129">
        <f t="shared" si="13"/>
        <v>95.42</v>
      </c>
      <c r="P11" s="129"/>
      <c r="Q11" s="130">
        <v>40.28</v>
      </c>
      <c r="R11" s="130">
        <v>1.56</v>
      </c>
      <c r="S11" s="130">
        <v>14.57</v>
      </c>
      <c r="T11" s="130">
        <v>9.34</v>
      </c>
      <c r="U11" s="130">
        <v>14.23</v>
      </c>
      <c r="V11" s="130">
        <v>12.53</v>
      </c>
      <c r="W11" s="130">
        <v>2.2799999999999998</v>
      </c>
      <c r="X11" s="130">
        <v>0.51</v>
      </c>
      <c r="Y11" s="130">
        <v>0</v>
      </c>
      <c r="Z11" s="130">
        <v>0.09</v>
      </c>
      <c r="AA11" s="130">
        <v>0.01</v>
      </c>
      <c r="AB11" s="130">
        <v>0.01</v>
      </c>
      <c r="AC11" s="130">
        <v>95.42</v>
      </c>
      <c r="AD11" s="130"/>
      <c r="AE11" s="130">
        <v>0.01</v>
      </c>
      <c r="AF11" s="130">
        <v>0.16</v>
      </c>
      <c r="AG11" s="130">
        <v>0.01</v>
      </c>
      <c r="AH11" s="130">
        <v>0.02</v>
      </c>
      <c r="AI11" s="130">
        <v>0.01</v>
      </c>
      <c r="AJ11" s="130">
        <v>0.01</v>
      </c>
      <c r="AK11" s="130">
        <v>0.01</v>
      </c>
      <c r="AL11" s="130">
        <v>0.01</v>
      </c>
      <c r="AM11" s="130">
        <v>0.14000000000000001</v>
      </c>
      <c r="AN11" s="130">
        <v>0.01</v>
      </c>
      <c r="AO11" s="130">
        <v>0.02</v>
      </c>
      <c r="AP11" s="130">
        <v>0</v>
      </c>
      <c r="AQ11" s="130"/>
      <c r="AR11" s="130">
        <v>0.23</v>
      </c>
      <c r="AS11" s="130">
        <v>12.88</v>
      </c>
      <c r="AT11" s="130">
        <v>0.39</v>
      </c>
      <c r="AU11" s="130">
        <v>0.63</v>
      </c>
      <c r="AV11" s="130">
        <v>0.44</v>
      </c>
      <c r="AW11" s="130">
        <v>0.39</v>
      </c>
      <c r="AX11" s="130">
        <v>1.62</v>
      </c>
      <c r="AY11" s="130">
        <v>1.97</v>
      </c>
      <c r="AZ11" s="130">
        <v>-544.55999999999995</v>
      </c>
      <c r="BA11" s="130">
        <v>8.7100000000000009</v>
      </c>
      <c r="BB11" s="130">
        <v>164.76</v>
      </c>
      <c r="BC11" s="130">
        <v>36.36</v>
      </c>
    </row>
    <row r="12" spans="1:55">
      <c r="A12" s="164"/>
      <c r="B12" s="120">
        <v>780</v>
      </c>
      <c r="C12" s="21">
        <f t="shared" si="7"/>
        <v>40.369999999999997</v>
      </c>
      <c r="D12" s="21">
        <f t="shared" si="7"/>
        <v>1.63</v>
      </c>
      <c r="E12" s="21">
        <f t="shared" si="7"/>
        <v>14.78</v>
      </c>
      <c r="F12" s="21" t="str">
        <f t="shared" si="8"/>
        <v>0</v>
      </c>
      <c r="G12" s="21">
        <f t="shared" si="9"/>
        <v>9.56</v>
      </c>
      <c r="H12" s="21">
        <f t="shared" si="10"/>
        <v>0.09</v>
      </c>
      <c r="I12" s="21">
        <f t="shared" si="11"/>
        <v>14.17</v>
      </c>
      <c r="J12" s="21">
        <f t="shared" si="11"/>
        <v>12.59</v>
      </c>
      <c r="K12" s="21">
        <f t="shared" si="11"/>
        <v>2.38</v>
      </c>
      <c r="L12" s="21">
        <f t="shared" si="11"/>
        <v>0.52</v>
      </c>
      <c r="M12" s="21" t="str">
        <f t="shared" si="12"/>
        <v>0</v>
      </c>
      <c r="N12" s="21">
        <f t="shared" si="13"/>
        <v>0.01</v>
      </c>
      <c r="O12" s="21">
        <f t="shared" si="13"/>
        <v>96.08</v>
      </c>
      <c r="P12" s="21"/>
      <c r="Q12" s="131">
        <v>40.369999999999997</v>
      </c>
      <c r="R12" s="131">
        <v>1.63</v>
      </c>
      <c r="S12" s="131">
        <v>14.78</v>
      </c>
      <c r="T12" s="131">
        <v>9.56</v>
      </c>
      <c r="U12" s="131">
        <v>14.17</v>
      </c>
      <c r="V12" s="131">
        <v>12.59</v>
      </c>
      <c r="W12" s="131">
        <v>2.38</v>
      </c>
      <c r="X12" s="131">
        <v>0.52</v>
      </c>
      <c r="Y12" s="131">
        <v>0</v>
      </c>
      <c r="Z12" s="131">
        <v>0.09</v>
      </c>
      <c r="AA12" s="131">
        <v>0.01</v>
      </c>
      <c r="AB12" s="131">
        <v>0.01</v>
      </c>
      <c r="AC12" s="131">
        <v>96.08</v>
      </c>
      <c r="AD12" s="131"/>
      <c r="AE12" s="131">
        <v>0.01</v>
      </c>
      <c r="AF12" s="131">
        <v>0.16</v>
      </c>
      <c r="AG12" s="131">
        <v>0.01</v>
      </c>
      <c r="AH12" s="131">
        <v>0.02</v>
      </c>
      <c r="AI12" s="131">
        <v>0.01</v>
      </c>
      <c r="AJ12" s="131">
        <v>0.01</v>
      </c>
      <c r="AK12" s="131">
        <v>0.01</v>
      </c>
      <c r="AL12" s="131">
        <v>0.01</v>
      </c>
      <c r="AM12" s="131">
        <v>0.14000000000000001</v>
      </c>
      <c r="AN12" s="131">
        <v>0.01</v>
      </c>
      <c r="AO12" s="131">
        <v>0.02</v>
      </c>
      <c r="AP12" s="131">
        <v>0</v>
      </c>
      <c r="AQ12" s="131"/>
      <c r="AR12" s="131">
        <v>0.23</v>
      </c>
      <c r="AS12" s="131">
        <v>12.37</v>
      </c>
      <c r="AT12" s="131">
        <v>0.39</v>
      </c>
      <c r="AU12" s="131">
        <v>0.62</v>
      </c>
      <c r="AV12" s="131">
        <v>0.44</v>
      </c>
      <c r="AW12" s="131">
        <v>0.39</v>
      </c>
      <c r="AX12" s="131">
        <v>1.58</v>
      </c>
      <c r="AY12" s="131">
        <v>1.95</v>
      </c>
      <c r="AZ12" s="131">
        <v>-69.33</v>
      </c>
      <c r="BA12" s="131">
        <v>9.15</v>
      </c>
      <c r="BB12" s="131">
        <v>126.66</v>
      </c>
      <c r="BC12" s="131">
        <v>42.45</v>
      </c>
    </row>
    <row r="13" spans="1:55">
      <c r="A13" s="164"/>
      <c r="B13" s="120">
        <v>781</v>
      </c>
      <c r="C13" s="21">
        <f t="shared" si="7"/>
        <v>40.25</v>
      </c>
      <c r="D13" s="21">
        <f t="shared" si="7"/>
        <v>1.67</v>
      </c>
      <c r="E13" s="21">
        <f t="shared" si="7"/>
        <v>14.67</v>
      </c>
      <c r="F13" s="21" t="str">
        <f t="shared" si="8"/>
        <v>0</v>
      </c>
      <c r="G13" s="21">
        <f t="shared" si="9"/>
        <v>9.4700000000000006</v>
      </c>
      <c r="H13" s="21">
        <f t="shared" si="10"/>
        <v>0.09</v>
      </c>
      <c r="I13" s="21">
        <f t="shared" si="11"/>
        <v>14.11</v>
      </c>
      <c r="J13" s="21">
        <f t="shared" si="11"/>
        <v>12.49</v>
      </c>
      <c r="K13" s="21">
        <f t="shared" si="11"/>
        <v>2.37</v>
      </c>
      <c r="L13" s="21">
        <f t="shared" si="11"/>
        <v>0.53</v>
      </c>
      <c r="M13" s="21" t="str">
        <f t="shared" si="12"/>
        <v>0</v>
      </c>
      <c r="N13" s="21">
        <f t="shared" si="13"/>
        <v>0.01</v>
      </c>
      <c r="O13" s="21">
        <f t="shared" si="13"/>
        <v>95.66</v>
      </c>
      <c r="P13" s="21"/>
      <c r="Q13" s="131">
        <v>40.25</v>
      </c>
      <c r="R13" s="131">
        <v>1.67</v>
      </c>
      <c r="S13" s="131">
        <v>14.67</v>
      </c>
      <c r="T13" s="131">
        <v>9.4700000000000006</v>
      </c>
      <c r="U13" s="131">
        <v>14.11</v>
      </c>
      <c r="V13" s="131">
        <v>12.49</v>
      </c>
      <c r="W13" s="131">
        <v>2.37</v>
      </c>
      <c r="X13" s="131">
        <v>0.53</v>
      </c>
      <c r="Y13" s="131">
        <v>0</v>
      </c>
      <c r="Z13" s="131">
        <v>0.09</v>
      </c>
      <c r="AA13" s="131">
        <v>0</v>
      </c>
      <c r="AB13" s="131">
        <v>0.01</v>
      </c>
      <c r="AC13" s="131">
        <v>95.66</v>
      </c>
      <c r="AD13" s="131"/>
      <c r="AE13" s="131">
        <v>0.01</v>
      </c>
      <c r="AF13" s="131">
        <v>0.16</v>
      </c>
      <c r="AG13" s="131">
        <v>0.01</v>
      </c>
      <c r="AH13" s="131">
        <v>0.02</v>
      </c>
      <c r="AI13" s="131">
        <v>0.01</v>
      </c>
      <c r="AJ13" s="131">
        <v>0.01</v>
      </c>
      <c r="AK13" s="131">
        <v>0.01</v>
      </c>
      <c r="AL13" s="131">
        <v>0.01</v>
      </c>
      <c r="AM13" s="131">
        <v>0.14000000000000001</v>
      </c>
      <c r="AN13" s="131">
        <v>0.01</v>
      </c>
      <c r="AO13" s="131">
        <v>0.02</v>
      </c>
      <c r="AP13" s="131">
        <v>0</v>
      </c>
      <c r="AQ13" s="131"/>
      <c r="AR13" s="131">
        <v>0.23</v>
      </c>
      <c r="AS13" s="131">
        <v>12.05</v>
      </c>
      <c r="AT13" s="131">
        <v>0.39</v>
      </c>
      <c r="AU13" s="131">
        <v>0.63</v>
      </c>
      <c r="AV13" s="131">
        <v>0.45</v>
      </c>
      <c r="AW13" s="131">
        <v>0.39</v>
      </c>
      <c r="AX13" s="131">
        <v>1.59</v>
      </c>
      <c r="AY13" s="131">
        <v>1.92</v>
      </c>
      <c r="AZ13" s="131">
        <v>-119.22</v>
      </c>
      <c r="BA13" s="131">
        <v>9.4600000000000009</v>
      </c>
      <c r="BB13" s="131">
        <v>-81.680000000000007</v>
      </c>
      <c r="BC13" s="131">
        <v>32.32</v>
      </c>
    </row>
    <row r="14" spans="1:55">
      <c r="A14" s="164"/>
      <c r="B14" s="120">
        <v>782</v>
      </c>
      <c r="C14" s="21">
        <f t="shared" si="7"/>
        <v>40.31</v>
      </c>
      <c r="D14" s="21">
        <f t="shared" si="7"/>
        <v>1.43</v>
      </c>
      <c r="E14" s="21">
        <f t="shared" si="7"/>
        <v>14.59</v>
      </c>
      <c r="F14" s="21" t="str">
        <f t="shared" si="8"/>
        <v>0</v>
      </c>
      <c r="G14" s="21">
        <f t="shared" si="9"/>
        <v>9.51</v>
      </c>
      <c r="H14" s="21">
        <f t="shared" si="10"/>
        <v>0.09</v>
      </c>
      <c r="I14" s="21">
        <f t="shared" si="11"/>
        <v>14.13</v>
      </c>
      <c r="J14" s="21">
        <f t="shared" si="11"/>
        <v>12.77</v>
      </c>
      <c r="K14" s="21">
        <f t="shared" si="11"/>
        <v>2.3199999999999998</v>
      </c>
      <c r="L14" s="21">
        <f t="shared" si="11"/>
        <v>0.52</v>
      </c>
      <c r="M14" s="21" t="str">
        <f t="shared" si="12"/>
        <v>0</v>
      </c>
      <c r="N14" s="21">
        <f t="shared" si="13"/>
        <v>0.01</v>
      </c>
      <c r="O14" s="21">
        <f t="shared" si="13"/>
        <v>95.77</v>
      </c>
      <c r="P14" s="21"/>
      <c r="Q14" s="131">
        <v>40.31</v>
      </c>
      <c r="R14" s="131">
        <v>1.43</v>
      </c>
      <c r="S14" s="131">
        <v>14.59</v>
      </c>
      <c r="T14" s="131">
        <v>9.51</v>
      </c>
      <c r="U14" s="131">
        <v>14.13</v>
      </c>
      <c r="V14" s="131">
        <v>12.77</v>
      </c>
      <c r="W14" s="131">
        <v>2.3199999999999998</v>
      </c>
      <c r="X14" s="131">
        <v>0.52</v>
      </c>
      <c r="Y14" s="131">
        <v>0.08</v>
      </c>
      <c r="Z14" s="131">
        <v>0.09</v>
      </c>
      <c r="AA14" s="131">
        <v>0.01</v>
      </c>
      <c r="AB14" s="131">
        <v>0.01</v>
      </c>
      <c r="AC14" s="131">
        <v>95.77</v>
      </c>
      <c r="AD14" s="131"/>
      <c r="AE14" s="131">
        <v>0.01</v>
      </c>
      <c r="AF14" s="131">
        <v>0.16</v>
      </c>
      <c r="AG14" s="131">
        <v>0.01</v>
      </c>
      <c r="AH14" s="131">
        <v>0.02</v>
      </c>
      <c r="AI14" s="131">
        <v>0.01</v>
      </c>
      <c r="AJ14" s="131">
        <v>0.01</v>
      </c>
      <c r="AK14" s="131">
        <v>0.01</v>
      </c>
      <c r="AL14" s="131">
        <v>0.01</v>
      </c>
      <c r="AM14" s="131">
        <v>0.14000000000000001</v>
      </c>
      <c r="AN14" s="131">
        <v>0.01</v>
      </c>
      <c r="AO14" s="131">
        <v>0.02</v>
      </c>
      <c r="AP14" s="131">
        <v>0</v>
      </c>
      <c r="AQ14" s="131"/>
      <c r="AR14" s="131">
        <v>0.23</v>
      </c>
      <c r="AS14" s="131">
        <v>13.93</v>
      </c>
      <c r="AT14" s="131">
        <v>0.39</v>
      </c>
      <c r="AU14" s="131">
        <v>0.63</v>
      </c>
      <c r="AV14" s="131">
        <v>0.45</v>
      </c>
      <c r="AW14" s="131">
        <v>0.39</v>
      </c>
      <c r="AX14" s="131">
        <v>1.6</v>
      </c>
      <c r="AY14" s="131">
        <v>1.95</v>
      </c>
      <c r="AZ14" s="131">
        <v>181.96</v>
      </c>
      <c r="BA14" s="131">
        <v>8.75</v>
      </c>
      <c r="BB14" s="131">
        <v>120.89</v>
      </c>
      <c r="BC14" s="131">
        <v>59.14</v>
      </c>
    </row>
    <row r="15" spans="1:55">
      <c r="A15" s="164"/>
      <c r="B15" s="120">
        <v>783</v>
      </c>
      <c r="C15" s="21">
        <f t="shared" si="7"/>
        <v>40.17</v>
      </c>
      <c r="D15" s="21">
        <f t="shared" si="7"/>
        <v>1.71</v>
      </c>
      <c r="E15" s="21">
        <f t="shared" si="7"/>
        <v>14.85</v>
      </c>
      <c r="F15" s="21" t="str">
        <f t="shared" si="8"/>
        <v>0</v>
      </c>
      <c r="G15" s="21">
        <f t="shared" si="9"/>
        <v>9.65</v>
      </c>
      <c r="H15" s="21">
        <f t="shared" si="10"/>
        <v>0.1</v>
      </c>
      <c r="I15" s="21">
        <f t="shared" si="11"/>
        <v>14.28</v>
      </c>
      <c r="J15" s="21">
        <f t="shared" si="11"/>
        <v>12.74</v>
      </c>
      <c r="K15" s="21">
        <f t="shared" si="11"/>
        <v>2.36</v>
      </c>
      <c r="L15" s="21">
        <f t="shared" si="11"/>
        <v>0.53</v>
      </c>
      <c r="M15" s="21" t="str">
        <f t="shared" si="12"/>
        <v>0</v>
      </c>
      <c r="N15" s="21">
        <f t="shared" si="13"/>
        <v>0.01</v>
      </c>
      <c r="O15" s="21">
        <f t="shared" si="13"/>
        <v>96.41</v>
      </c>
      <c r="P15" s="21"/>
      <c r="Q15" s="131">
        <v>40.17</v>
      </c>
      <c r="R15" s="131">
        <v>1.71</v>
      </c>
      <c r="S15" s="131">
        <v>14.85</v>
      </c>
      <c r="T15" s="131">
        <v>9.65</v>
      </c>
      <c r="U15" s="131">
        <v>14.28</v>
      </c>
      <c r="V15" s="131">
        <v>12.74</v>
      </c>
      <c r="W15" s="131">
        <v>2.36</v>
      </c>
      <c r="X15" s="131">
        <v>0.53</v>
      </c>
      <c r="Y15" s="131">
        <v>0</v>
      </c>
      <c r="Z15" s="131">
        <v>0.1</v>
      </c>
      <c r="AA15" s="131">
        <v>0</v>
      </c>
      <c r="AB15" s="131">
        <v>0.01</v>
      </c>
      <c r="AC15" s="131">
        <v>96.41</v>
      </c>
      <c r="AD15" s="131"/>
      <c r="AE15" s="131">
        <v>0.01</v>
      </c>
      <c r="AF15" s="131">
        <v>0.16</v>
      </c>
      <c r="AG15" s="131">
        <v>0.01</v>
      </c>
      <c r="AH15" s="131">
        <v>0.02</v>
      </c>
      <c r="AI15" s="131">
        <v>0.01</v>
      </c>
      <c r="AJ15" s="131">
        <v>0.01</v>
      </c>
      <c r="AK15" s="131">
        <v>0.01</v>
      </c>
      <c r="AL15" s="131">
        <v>0.01</v>
      </c>
      <c r="AM15" s="131">
        <v>0.14000000000000001</v>
      </c>
      <c r="AN15" s="131">
        <v>0.01</v>
      </c>
      <c r="AO15" s="131">
        <v>0.02</v>
      </c>
      <c r="AP15" s="131">
        <v>0</v>
      </c>
      <c r="AQ15" s="131"/>
      <c r="AR15" s="131">
        <v>0.23</v>
      </c>
      <c r="AS15" s="131">
        <v>11.83</v>
      </c>
      <c r="AT15" s="131">
        <v>0.39</v>
      </c>
      <c r="AU15" s="131">
        <v>0.62</v>
      </c>
      <c r="AV15" s="131">
        <v>0.44</v>
      </c>
      <c r="AW15" s="131">
        <v>0.39</v>
      </c>
      <c r="AX15" s="131">
        <v>1.59</v>
      </c>
      <c r="AY15" s="131">
        <v>1.92</v>
      </c>
      <c r="AZ15" s="131">
        <v>-123.54</v>
      </c>
      <c r="BA15" s="131">
        <v>8.4700000000000006</v>
      </c>
      <c r="BB15" s="131">
        <v>-84.87</v>
      </c>
      <c r="BC15" s="131">
        <v>48.65</v>
      </c>
    </row>
    <row r="16" spans="1:55">
      <c r="A16" s="164"/>
      <c r="B16" s="120">
        <v>784</v>
      </c>
      <c r="C16" s="21">
        <f t="shared" si="7"/>
        <v>40.520000000000003</v>
      </c>
      <c r="D16" s="21">
        <f t="shared" si="7"/>
        <v>1.36</v>
      </c>
      <c r="E16" s="21">
        <f t="shared" si="7"/>
        <v>14.78</v>
      </c>
      <c r="F16" s="21" t="str">
        <f t="shared" si="8"/>
        <v>0</v>
      </c>
      <c r="G16" s="21">
        <f t="shared" si="9"/>
        <v>9.61</v>
      </c>
      <c r="H16" s="21">
        <f t="shared" si="10"/>
        <v>0.09</v>
      </c>
      <c r="I16" s="21">
        <f t="shared" si="11"/>
        <v>14.31</v>
      </c>
      <c r="J16" s="21">
        <f t="shared" si="11"/>
        <v>12.46</v>
      </c>
      <c r="K16" s="21">
        <f t="shared" si="11"/>
        <v>2.37</v>
      </c>
      <c r="L16" s="21">
        <f t="shared" si="11"/>
        <v>0.5</v>
      </c>
      <c r="M16" s="21" t="str">
        <f t="shared" si="12"/>
        <v>0</v>
      </c>
      <c r="N16" s="21">
        <f t="shared" si="13"/>
        <v>0.01</v>
      </c>
      <c r="O16" s="21">
        <f t="shared" si="13"/>
        <v>96.02</v>
      </c>
      <c r="P16" s="21"/>
      <c r="Q16" s="131">
        <v>40.520000000000003</v>
      </c>
      <c r="R16" s="131">
        <v>1.36</v>
      </c>
      <c r="S16" s="131">
        <v>14.78</v>
      </c>
      <c r="T16" s="131">
        <v>9.61</v>
      </c>
      <c r="U16" s="131">
        <v>14.31</v>
      </c>
      <c r="V16" s="131">
        <v>12.46</v>
      </c>
      <c r="W16" s="131">
        <v>2.37</v>
      </c>
      <c r="X16" s="131">
        <v>0.5</v>
      </c>
      <c r="Y16" s="131">
        <v>0</v>
      </c>
      <c r="Z16" s="131">
        <v>0.09</v>
      </c>
      <c r="AA16" s="131">
        <v>0.01</v>
      </c>
      <c r="AB16" s="131">
        <v>0.01</v>
      </c>
      <c r="AC16" s="131">
        <v>96.02</v>
      </c>
      <c r="AD16" s="131"/>
      <c r="AE16" s="131">
        <v>0.01</v>
      </c>
      <c r="AF16" s="131">
        <v>0.16</v>
      </c>
      <c r="AG16" s="131">
        <v>0.01</v>
      </c>
      <c r="AH16" s="131">
        <v>0.02</v>
      </c>
      <c r="AI16" s="131">
        <v>0.01</v>
      </c>
      <c r="AJ16" s="131">
        <v>0.01</v>
      </c>
      <c r="AK16" s="131">
        <v>0.01</v>
      </c>
      <c r="AL16" s="131">
        <v>0.01</v>
      </c>
      <c r="AM16" s="131">
        <v>0.14000000000000001</v>
      </c>
      <c r="AN16" s="131">
        <v>0.01</v>
      </c>
      <c r="AO16" s="131">
        <v>0.02</v>
      </c>
      <c r="AP16" s="131">
        <v>0</v>
      </c>
      <c r="AQ16" s="131"/>
      <c r="AR16" s="131">
        <v>0.23</v>
      </c>
      <c r="AS16" s="131">
        <v>14.62</v>
      </c>
      <c r="AT16" s="131">
        <v>0.39</v>
      </c>
      <c r="AU16" s="131">
        <v>0.62</v>
      </c>
      <c r="AV16" s="131">
        <v>0.44</v>
      </c>
      <c r="AW16" s="131">
        <v>0.4</v>
      </c>
      <c r="AX16" s="131">
        <v>1.59</v>
      </c>
      <c r="AY16" s="131">
        <v>1.98</v>
      </c>
      <c r="AZ16" s="131">
        <v>-371.27</v>
      </c>
      <c r="BA16" s="131">
        <v>9.58</v>
      </c>
      <c r="BB16" s="131">
        <v>181.82</v>
      </c>
      <c r="BC16" s="131">
        <v>34.33</v>
      </c>
    </row>
    <row r="17" spans="1:55">
      <c r="A17" s="164"/>
      <c r="B17" s="120">
        <v>785</v>
      </c>
      <c r="C17" s="21">
        <f t="shared" si="7"/>
        <v>40.29</v>
      </c>
      <c r="D17" s="21">
        <f t="shared" si="7"/>
        <v>1.65</v>
      </c>
      <c r="E17" s="21">
        <f t="shared" si="7"/>
        <v>14.73</v>
      </c>
      <c r="F17" s="21" t="str">
        <f t="shared" si="8"/>
        <v>0</v>
      </c>
      <c r="G17" s="21">
        <f t="shared" si="9"/>
        <v>9.57</v>
      </c>
      <c r="H17" s="21">
        <f t="shared" si="10"/>
        <v>0.09</v>
      </c>
      <c r="I17" s="21">
        <f t="shared" si="11"/>
        <v>14.3</v>
      </c>
      <c r="J17" s="21">
        <f t="shared" si="11"/>
        <v>12.49</v>
      </c>
      <c r="K17" s="21">
        <f t="shared" si="11"/>
        <v>2.33</v>
      </c>
      <c r="L17" s="21">
        <f t="shared" si="11"/>
        <v>0.52</v>
      </c>
      <c r="M17" s="21" t="str">
        <f t="shared" si="12"/>
        <v>0</v>
      </c>
      <c r="N17" s="21">
        <f t="shared" si="13"/>
        <v>0.01</v>
      </c>
      <c r="O17" s="21">
        <f t="shared" si="13"/>
        <v>95.98</v>
      </c>
      <c r="P17" s="21"/>
      <c r="Q17" s="131">
        <v>40.29</v>
      </c>
      <c r="R17" s="131">
        <v>1.65</v>
      </c>
      <c r="S17" s="131">
        <v>14.73</v>
      </c>
      <c r="T17" s="131">
        <v>9.57</v>
      </c>
      <c r="U17" s="131">
        <v>14.3</v>
      </c>
      <c r="V17" s="131">
        <v>12.49</v>
      </c>
      <c r="W17" s="131">
        <v>2.33</v>
      </c>
      <c r="X17" s="131">
        <v>0.52</v>
      </c>
      <c r="Y17" s="131">
        <v>0</v>
      </c>
      <c r="Z17" s="131">
        <v>0.09</v>
      </c>
      <c r="AA17" s="131">
        <v>0</v>
      </c>
      <c r="AB17" s="131">
        <v>0.01</v>
      </c>
      <c r="AC17" s="131">
        <v>95.98</v>
      </c>
      <c r="AD17" s="131"/>
      <c r="AE17" s="131">
        <v>0.01</v>
      </c>
      <c r="AF17" s="131">
        <v>0.16</v>
      </c>
      <c r="AG17" s="131">
        <v>0.01</v>
      </c>
      <c r="AH17" s="131">
        <v>0.02</v>
      </c>
      <c r="AI17" s="131">
        <v>0.01</v>
      </c>
      <c r="AJ17" s="131">
        <v>0.01</v>
      </c>
      <c r="AK17" s="131">
        <v>0.01</v>
      </c>
      <c r="AL17" s="131">
        <v>0.01</v>
      </c>
      <c r="AM17" s="131">
        <v>0.14000000000000001</v>
      </c>
      <c r="AN17" s="131">
        <v>0.01</v>
      </c>
      <c r="AO17" s="131">
        <v>0.02</v>
      </c>
      <c r="AP17" s="131">
        <v>0</v>
      </c>
      <c r="AQ17" s="131"/>
      <c r="AR17" s="131">
        <v>0.23</v>
      </c>
      <c r="AS17" s="131">
        <v>12.24</v>
      </c>
      <c r="AT17" s="131">
        <v>0.39</v>
      </c>
      <c r="AU17" s="131">
        <v>0.62</v>
      </c>
      <c r="AV17" s="131">
        <v>0.44</v>
      </c>
      <c r="AW17" s="131">
        <v>0.39</v>
      </c>
      <c r="AX17" s="131">
        <v>1.6</v>
      </c>
      <c r="AY17" s="131">
        <v>1.95</v>
      </c>
      <c r="AZ17" s="131">
        <v>-99.75</v>
      </c>
      <c r="BA17" s="131">
        <v>9.19</v>
      </c>
      <c r="BB17" s="131">
        <v>1776.09</v>
      </c>
      <c r="BC17" s="131">
        <v>28.54</v>
      </c>
    </row>
    <row r="18" spans="1:55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</row>
    <row r="19" spans="1:55">
      <c r="A19" s="164" t="s">
        <v>219</v>
      </c>
      <c r="B19" s="120">
        <v>768</v>
      </c>
      <c r="C19" s="21">
        <f t="shared" ref="C19:E29" si="14">IF(Q19&gt;AE19,Q19,"")</f>
        <v>40.04</v>
      </c>
      <c r="D19" s="21">
        <f t="shared" si="14"/>
        <v>1.39</v>
      </c>
      <c r="E19" s="21">
        <f t="shared" si="14"/>
        <v>14.63</v>
      </c>
      <c r="F19" s="132" t="str">
        <f t="shared" ref="F19:F29" si="15">IF(Y19&gt;AM19,Y19,"0")</f>
        <v>0</v>
      </c>
      <c r="G19" s="21">
        <f t="shared" ref="G19:G29" si="16">IF(T19&gt;AH19,T19,"")</f>
        <v>9.5299999999999994</v>
      </c>
      <c r="H19" s="21">
        <f t="shared" ref="H19:H29" si="17">IF(Z19&gt;AN19,Z19,"")</f>
        <v>0.09</v>
      </c>
      <c r="I19" s="21">
        <f t="shared" ref="I19:L29" si="18">IF(U19&gt;AI19,U19,"")</f>
        <v>14.17</v>
      </c>
      <c r="J19" s="21">
        <f t="shared" si="18"/>
        <v>12.65</v>
      </c>
      <c r="K19" s="21">
        <f t="shared" si="18"/>
        <v>2.35</v>
      </c>
      <c r="L19" s="21">
        <f t="shared" si="18"/>
        <v>0.53</v>
      </c>
      <c r="M19" s="21" t="str">
        <f t="shared" ref="M19:M29" si="19">IF(AA19&gt;AO19,AA19,"0")</f>
        <v>0</v>
      </c>
      <c r="N19" s="21">
        <f t="shared" ref="N19:O29" si="20">IF(AB19&gt;AP19,AB19,"")</f>
        <v>0.01</v>
      </c>
      <c r="O19" s="21">
        <f t="shared" si="20"/>
        <v>95.48</v>
      </c>
      <c r="P19" s="14"/>
      <c r="Q19" s="131">
        <v>40.04</v>
      </c>
      <c r="R19" s="131">
        <v>1.39</v>
      </c>
      <c r="S19" s="131">
        <v>14.63</v>
      </c>
      <c r="T19" s="131">
        <v>9.5299999999999994</v>
      </c>
      <c r="U19" s="131">
        <v>14.17</v>
      </c>
      <c r="V19" s="131">
        <v>12.65</v>
      </c>
      <c r="W19" s="131">
        <v>2.35</v>
      </c>
      <c r="X19" s="131">
        <v>0.53</v>
      </c>
      <c r="Y19" s="131">
        <v>0.08</v>
      </c>
      <c r="Z19" s="131">
        <v>0.09</v>
      </c>
      <c r="AA19" s="131">
        <v>0.02</v>
      </c>
      <c r="AB19" s="131">
        <v>0.01</v>
      </c>
      <c r="AC19" s="131">
        <v>95.48</v>
      </c>
      <c r="AD19" s="131"/>
      <c r="AE19" s="131">
        <v>0.01</v>
      </c>
      <c r="AF19" s="131">
        <v>0.16</v>
      </c>
      <c r="AG19" s="131">
        <v>0.01</v>
      </c>
      <c r="AH19" s="131">
        <v>0.02</v>
      </c>
      <c r="AI19" s="131">
        <v>0.01</v>
      </c>
      <c r="AJ19" s="131">
        <v>0.01</v>
      </c>
      <c r="AK19" s="131">
        <v>0.01</v>
      </c>
      <c r="AL19" s="131">
        <v>0.01</v>
      </c>
      <c r="AM19" s="131">
        <v>0.14000000000000001</v>
      </c>
      <c r="AN19" s="131">
        <v>0.01</v>
      </c>
      <c r="AO19" s="131">
        <v>0.02</v>
      </c>
      <c r="AP19" s="131">
        <v>0</v>
      </c>
      <c r="AQ19" s="131"/>
      <c r="AR19" s="131">
        <v>0.23</v>
      </c>
      <c r="AS19" s="131">
        <v>14.39</v>
      </c>
      <c r="AT19" s="131">
        <v>0.39</v>
      </c>
      <c r="AU19" s="131">
        <v>0.63</v>
      </c>
      <c r="AV19" s="131">
        <v>0.44</v>
      </c>
      <c r="AW19" s="131">
        <v>0.39</v>
      </c>
      <c r="AX19" s="131">
        <v>1.59</v>
      </c>
      <c r="AY19" s="131">
        <v>1.93</v>
      </c>
      <c r="AZ19" s="131">
        <v>192.05</v>
      </c>
      <c r="BA19" s="131">
        <v>9.2899999999999991</v>
      </c>
      <c r="BB19" s="131">
        <v>64.39</v>
      </c>
      <c r="BC19" s="131">
        <v>27.54</v>
      </c>
    </row>
    <row r="20" spans="1:55">
      <c r="A20" s="164"/>
      <c r="B20" s="120">
        <v>769</v>
      </c>
      <c r="C20" s="21">
        <f t="shared" si="14"/>
        <v>40.26</v>
      </c>
      <c r="D20" s="21">
        <f t="shared" si="14"/>
        <v>1.47</v>
      </c>
      <c r="E20" s="21">
        <f t="shared" si="14"/>
        <v>14.81</v>
      </c>
      <c r="F20" s="132" t="str">
        <f t="shared" si="15"/>
        <v>0</v>
      </c>
      <c r="G20" s="21">
        <f t="shared" si="16"/>
        <v>9.56</v>
      </c>
      <c r="H20" s="21">
        <f t="shared" si="17"/>
        <v>0.1</v>
      </c>
      <c r="I20" s="21">
        <f t="shared" si="18"/>
        <v>14.27</v>
      </c>
      <c r="J20" s="21">
        <f t="shared" si="18"/>
        <v>12.67</v>
      </c>
      <c r="K20" s="21">
        <f t="shared" si="18"/>
        <v>2.39</v>
      </c>
      <c r="L20" s="21">
        <f t="shared" si="18"/>
        <v>0.53</v>
      </c>
      <c r="M20" s="21" t="str">
        <f t="shared" si="19"/>
        <v>0</v>
      </c>
      <c r="N20" s="21">
        <f t="shared" si="20"/>
        <v>0.01</v>
      </c>
      <c r="O20" s="21">
        <f t="shared" si="20"/>
        <v>96.11</v>
      </c>
      <c r="P20" s="14"/>
      <c r="Q20" s="131">
        <v>40.26</v>
      </c>
      <c r="R20" s="131">
        <v>1.47</v>
      </c>
      <c r="S20" s="131">
        <v>14.81</v>
      </c>
      <c r="T20" s="131">
        <v>9.56</v>
      </c>
      <c r="U20" s="131">
        <v>14.27</v>
      </c>
      <c r="V20" s="131">
        <v>12.67</v>
      </c>
      <c r="W20" s="131">
        <v>2.39</v>
      </c>
      <c r="X20" s="131">
        <v>0.53</v>
      </c>
      <c r="Y20" s="131">
        <v>0.02</v>
      </c>
      <c r="Z20" s="131">
        <v>0.1</v>
      </c>
      <c r="AA20" s="131">
        <v>0.02</v>
      </c>
      <c r="AB20" s="131">
        <v>0.01</v>
      </c>
      <c r="AC20" s="131">
        <v>96.11</v>
      </c>
      <c r="AD20" s="131"/>
      <c r="AE20" s="131">
        <v>0.01</v>
      </c>
      <c r="AF20" s="131">
        <v>0.16</v>
      </c>
      <c r="AG20" s="131">
        <v>0.01</v>
      </c>
      <c r="AH20" s="131">
        <v>0.02</v>
      </c>
      <c r="AI20" s="131">
        <v>0.01</v>
      </c>
      <c r="AJ20" s="131">
        <v>0.01</v>
      </c>
      <c r="AK20" s="131">
        <v>0.01</v>
      </c>
      <c r="AL20" s="131">
        <v>0.01</v>
      </c>
      <c r="AM20" s="131">
        <v>0.14000000000000001</v>
      </c>
      <c r="AN20" s="131">
        <v>0.01</v>
      </c>
      <c r="AO20" s="131">
        <v>0.02</v>
      </c>
      <c r="AP20" s="131">
        <v>0</v>
      </c>
      <c r="AQ20" s="131"/>
      <c r="AR20" s="131">
        <v>0.23</v>
      </c>
      <c r="AS20" s="131">
        <v>13.58</v>
      </c>
      <c r="AT20" s="131">
        <v>0.39</v>
      </c>
      <c r="AU20" s="131">
        <v>0.62</v>
      </c>
      <c r="AV20" s="131">
        <v>0.44</v>
      </c>
      <c r="AW20" s="131">
        <v>0.39</v>
      </c>
      <c r="AX20" s="131">
        <v>1.58</v>
      </c>
      <c r="AY20" s="131">
        <v>1.91</v>
      </c>
      <c r="AZ20" s="131">
        <v>636.44000000000005</v>
      </c>
      <c r="BA20" s="131">
        <v>8.56</v>
      </c>
      <c r="BB20" s="131">
        <v>69.430000000000007</v>
      </c>
      <c r="BC20" s="131">
        <v>31.73</v>
      </c>
    </row>
    <row r="21" spans="1:55">
      <c r="A21" s="164"/>
      <c r="B21" s="120">
        <v>770</v>
      </c>
      <c r="C21" s="21">
        <f t="shared" si="14"/>
        <v>40.299999999999997</v>
      </c>
      <c r="D21" s="21">
        <f t="shared" si="14"/>
        <v>1.82</v>
      </c>
      <c r="E21" s="21">
        <f t="shared" si="14"/>
        <v>14.77</v>
      </c>
      <c r="F21" s="132" t="str">
        <f t="shared" si="15"/>
        <v>0</v>
      </c>
      <c r="G21" s="21">
        <f t="shared" si="16"/>
        <v>9.39</v>
      </c>
      <c r="H21" s="21">
        <f t="shared" si="17"/>
        <v>0.09</v>
      </c>
      <c r="I21" s="21">
        <f t="shared" si="18"/>
        <v>14.37</v>
      </c>
      <c r="J21" s="21">
        <f t="shared" si="18"/>
        <v>12.6</v>
      </c>
      <c r="K21" s="21">
        <f t="shared" si="18"/>
        <v>2.4</v>
      </c>
      <c r="L21" s="21">
        <f t="shared" si="18"/>
        <v>0.53</v>
      </c>
      <c r="M21" s="21" t="str">
        <f t="shared" si="19"/>
        <v>0</v>
      </c>
      <c r="N21" s="21">
        <f t="shared" si="20"/>
        <v>0.01</v>
      </c>
      <c r="O21" s="21">
        <f t="shared" si="20"/>
        <v>96.29</v>
      </c>
      <c r="P21" s="14"/>
      <c r="Q21" s="131">
        <v>40.299999999999997</v>
      </c>
      <c r="R21" s="131">
        <v>1.82</v>
      </c>
      <c r="S21" s="131">
        <v>14.77</v>
      </c>
      <c r="T21" s="131">
        <v>9.39</v>
      </c>
      <c r="U21" s="131">
        <v>14.37</v>
      </c>
      <c r="V21" s="131">
        <v>12.6</v>
      </c>
      <c r="W21" s="131">
        <v>2.4</v>
      </c>
      <c r="X21" s="131">
        <v>0.53</v>
      </c>
      <c r="Y21" s="131">
        <v>0</v>
      </c>
      <c r="Z21" s="131">
        <v>0.09</v>
      </c>
      <c r="AA21" s="131">
        <v>0.02</v>
      </c>
      <c r="AB21" s="131">
        <v>0.01</v>
      </c>
      <c r="AC21" s="131">
        <v>96.29</v>
      </c>
      <c r="AD21" s="131"/>
      <c r="AE21" s="131">
        <v>0.01</v>
      </c>
      <c r="AF21" s="131">
        <v>0.16</v>
      </c>
      <c r="AG21" s="131">
        <v>0.01</v>
      </c>
      <c r="AH21" s="131">
        <v>0.02</v>
      </c>
      <c r="AI21" s="131">
        <v>0.01</v>
      </c>
      <c r="AJ21" s="131">
        <v>0.01</v>
      </c>
      <c r="AK21" s="131">
        <v>0.01</v>
      </c>
      <c r="AL21" s="131">
        <v>0.01</v>
      </c>
      <c r="AM21" s="131">
        <v>0.14000000000000001</v>
      </c>
      <c r="AN21" s="131">
        <v>0.01</v>
      </c>
      <c r="AO21" s="131">
        <v>0.02</v>
      </c>
      <c r="AP21" s="131">
        <v>0</v>
      </c>
      <c r="AQ21" s="131"/>
      <c r="AR21" s="131">
        <v>0.23</v>
      </c>
      <c r="AS21" s="131">
        <v>11.14</v>
      </c>
      <c r="AT21" s="131">
        <v>0.39</v>
      </c>
      <c r="AU21" s="131">
        <v>0.63</v>
      </c>
      <c r="AV21" s="131">
        <v>0.44</v>
      </c>
      <c r="AW21" s="131">
        <v>0.39</v>
      </c>
      <c r="AX21" s="131">
        <v>1.57</v>
      </c>
      <c r="AY21" s="131">
        <v>1.93</v>
      </c>
      <c r="AZ21" s="131">
        <v>-104.19</v>
      </c>
      <c r="BA21" s="131">
        <v>8.99</v>
      </c>
      <c r="BB21" s="131">
        <v>70.83</v>
      </c>
      <c r="BC21" s="131">
        <v>39.08</v>
      </c>
    </row>
    <row r="22" spans="1:55">
      <c r="A22" s="164"/>
      <c r="B22" s="120">
        <v>771</v>
      </c>
      <c r="C22" s="21">
        <f t="shared" si="14"/>
        <v>40.42</v>
      </c>
      <c r="D22" s="21">
        <f t="shared" si="14"/>
        <v>1.69</v>
      </c>
      <c r="E22" s="21">
        <f t="shared" si="14"/>
        <v>14.82</v>
      </c>
      <c r="F22" s="132" t="str">
        <f t="shared" si="15"/>
        <v>0</v>
      </c>
      <c r="G22" s="21">
        <f t="shared" si="16"/>
        <v>9.5399999999999991</v>
      </c>
      <c r="H22" s="21">
        <f t="shared" si="17"/>
        <v>0.08</v>
      </c>
      <c r="I22" s="21">
        <f t="shared" si="18"/>
        <v>14.26</v>
      </c>
      <c r="J22" s="21">
        <f t="shared" si="18"/>
        <v>12.66</v>
      </c>
      <c r="K22" s="21">
        <f t="shared" si="18"/>
        <v>2.27</v>
      </c>
      <c r="L22" s="21">
        <f t="shared" si="18"/>
        <v>0.53</v>
      </c>
      <c r="M22" s="21">
        <f t="shared" si="19"/>
        <v>0.04</v>
      </c>
      <c r="N22" s="21">
        <f t="shared" si="20"/>
        <v>0.01</v>
      </c>
      <c r="O22" s="21">
        <f t="shared" si="20"/>
        <v>96.31</v>
      </c>
      <c r="P22" s="14"/>
      <c r="Q22" s="131">
        <v>40.42</v>
      </c>
      <c r="R22" s="131">
        <v>1.69</v>
      </c>
      <c r="S22" s="131">
        <v>14.82</v>
      </c>
      <c r="T22" s="131">
        <v>9.5399999999999991</v>
      </c>
      <c r="U22" s="131">
        <v>14.26</v>
      </c>
      <c r="V22" s="131">
        <v>12.66</v>
      </c>
      <c r="W22" s="131">
        <v>2.27</v>
      </c>
      <c r="X22" s="131">
        <v>0.53</v>
      </c>
      <c r="Y22" s="131">
        <v>0</v>
      </c>
      <c r="Z22" s="131">
        <v>0.08</v>
      </c>
      <c r="AA22" s="131">
        <v>0.04</v>
      </c>
      <c r="AB22" s="131">
        <v>0.01</v>
      </c>
      <c r="AC22" s="131">
        <v>96.31</v>
      </c>
      <c r="AD22" s="131"/>
      <c r="AE22" s="131">
        <v>0.01</v>
      </c>
      <c r="AF22" s="131">
        <v>0.16</v>
      </c>
      <c r="AG22" s="131">
        <v>0.01</v>
      </c>
      <c r="AH22" s="131">
        <v>0.02</v>
      </c>
      <c r="AI22" s="131">
        <v>0.01</v>
      </c>
      <c r="AJ22" s="131">
        <v>0.01</v>
      </c>
      <c r="AK22" s="131">
        <v>0.01</v>
      </c>
      <c r="AL22" s="131">
        <v>0.01</v>
      </c>
      <c r="AM22" s="131">
        <v>0.14000000000000001</v>
      </c>
      <c r="AN22" s="131">
        <v>0.01</v>
      </c>
      <c r="AO22" s="131">
        <v>0.02</v>
      </c>
      <c r="AP22" s="131">
        <v>0</v>
      </c>
      <c r="AQ22" s="131"/>
      <c r="AR22" s="131">
        <v>0.23</v>
      </c>
      <c r="AS22" s="131">
        <v>11.95</v>
      </c>
      <c r="AT22" s="131">
        <v>0.39</v>
      </c>
      <c r="AU22" s="131">
        <v>0.62</v>
      </c>
      <c r="AV22" s="131">
        <v>0.44</v>
      </c>
      <c r="AW22" s="131">
        <v>0.39</v>
      </c>
      <c r="AX22" s="131">
        <v>1.62</v>
      </c>
      <c r="AY22" s="131">
        <v>1.92</v>
      </c>
      <c r="AZ22" s="131">
        <v>-56.65</v>
      </c>
      <c r="BA22" s="131">
        <v>10.25</v>
      </c>
      <c r="BB22" s="131">
        <v>39</v>
      </c>
      <c r="BC22" s="131">
        <v>34.07</v>
      </c>
    </row>
    <row r="23" spans="1:55">
      <c r="A23" s="164"/>
      <c r="B23" s="120">
        <v>772</v>
      </c>
      <c r="C23" s="21">
        <f t="shared" si="14"/>
        <v>40.159999999999997</v>
      </c>
      <c r="D23" s="21">
        <f t="shared" si="14"/>
        <v>1.38</v>
      </c>
      <c r="E23" s="21">
        <f t="shared" si="14"/>
        <v>14.77</v>
      </c>
      <c r="F23" s="132" t="str">
        <f t="shared" si="15"/>
        <v>0</v>
      </c>
      <c r="G23" s="21">
        <f t="shared" si="16"/>
        <v>9.43</v>
      </c>
      <c r="H23" s="21">
        <f t="shared" si="17"/>
        <v>0.09</v>
      </c>
      <c r="I23" s="21">
        <f t="shared" si="18"/>
        <v>14.2</v>
      </c>
      <c r="J23" s="21">
        <f t="shared" si="18"/>
        <v>12.75</v>
      </c>
      <c r="K23" s="21">
        <f t="shared" si="18"/>
        <v>2.3199999999999998</v>
      </c>
      <c r="L23" s="21">
        <f t="shared" si="18"/>
        <v>0.53</v>
      </c>
      <c r="M23" s="21" t="str">
        <f t="shared" si="19"/>
        <v>0</v>
      </c>
      <c r="N23" s="21">
        <f t="shared" si="20"/>
        <v>0.02</v>
      </c>
      <c r="O23" s="21">
        <f t="shared" si="20"/>
        <v>95.67</v>
      </c>
      <c r="P23" s="14"/>
      <c r="Q23" s="131">
        <v>40.159999999999997</v>
      </c>
      <c r="R23" s="131">
        <v>1.38</v>
      </c>
      <c r="S23" s="131">
        <v>14.77</v>
      </c>
      <c r="T23" s="131">
        <v>9.43</v>
      </c>
      <c r="U23" s="131">
        <v>14.2</v>
      </c>
      <c r="V23" s="131">
        <v>12.75</v>
      </c>
      <c r="W23" s="131">
        <v>2.3199999999999998</v>
      </c>
      <c r="X23" s="131">
        <v>0.53</v>
      </c>
      <c r="Y23" s="131">
        <v>0.01</v>
      </c>
      <c r="Z23" s="131">
        <v>0.09</v>
      </c>
      <c r="AA23" s="131">
        <v>0.02</v>
      </c>
      <c r="AB23" s="131">
        <v>0.02</v>
      </c>
      <c r="AC23" s="131">
        <v>95.67</v>
      </c>
      <c r="AD23" s="131"/>
      <c r="AE23" s="131">
        <v>0.01</v>
      </c>
      <c r="AF23" s="131">
        <v>0.16</v>
      </c>
      <c r="AG23" s="131">
        <v>0.01</v>
      </c>
      <c r="AH23" s="131">
        <v>0.02</v>
      </c>
      <c r="AI23" s="131">
        <v>0.01</v>
      </c>
      <c r="AJ23" s="131">
        <v>0.01</v>
      </c>
      <c r="AK23" s="131">
        <v>0.01</v>
      </c>
      <c r="AL23" s="131">
        <v>0.01</v>
      </c>
      <c r="AM23" s="131">
        <v>0.14000000000000001</v>
      </c>
      <c r="AN23" s="131">
        <v>0.01</v>
      </c>
      <c r="AO23" s="131">
        <v>0.02</v>
      </c>
      <c r="AP23" s="131">
        <v>0</v>
      </c>
      <c r="AQ23" s="131"/>
      <c r="AR23" s="131">
        <v>0.23</v>
      </c>
      <c r="AS23" s="131">
        <v>14.43</v>
      </c>
      <c r="AT23" s="131">
        <v>0.39</v>
      </c>
      <c r="AU23" s="131">
        <v>0.63</v>
      </c>
      <c r="AV23" s="131">
        <v>0.44</v>
      </c>
      <c r="AW23" s="131">
        <v>0.39</v>
      </c>
      <c r="AX23" s="131">
        <v>1.61</v>
      </c>
      <c r="AY23" s="131">
        <v>1.92</v>
      </c>
      <c r="AZ23" s="131">
        <v>1694.26</v>
      </c>
      <c r="BA23" s="131">
        <v>8.84</v>
      </c>
      <c r="BB23" s="131">
        <v>88.99</v>
      </c>
      <c r="BC23" s="131">
        <v>23.32</v>
      </c>
    </row>
    <row r="24" spans="1:55">
      <c r="A24" s="164"/>
      <c r="B24" s="120">
        <v>773</v>
      </c>
      <c r="C24" s="21">
        <f t="shared" si="14"/>
        <v>40.119999999999997</v>
      </c>
      <c r="D24" s="21">
        <f t="shared" si="14"/>
        <v>1.68</v>
      </c>
      <c r="E24" s="21">
        <f t="shared" si="14"/>
        <v>14.65</v>
      </c>
      <c r="F24" s="132" t="str">
        <f t="shared" si="15"/>
        <v>0</v>
      </c>
      <c r="G24" s="21">
        <f t="shared" si="16"/>
        <v>9.41</v>
      </c>
      <c r="H24" s="21">
        <f t="shared" si="17"/>
        <v>0.08</v>
      </c>
      <c r="I24" s="21">
        <f t="shared" si="18"/>
        <v>14.35</v>
      </c>
      <c r="J24" s="21">
        <f t="shared" si="18"/>
        <v>12.7</v>
      </c>
      <c r="K24" s="21">
        <f t="shared" si="18"/>
        <v>2.2799999999999998</v>
      </c>
      <c r="L24" s="21">
        <f t="shared" si="18"/>
        <v>0.52</v>
      </c>
      <c r="M24" s="21" t="str">
        <f t="shared" si="19"/>
        <v>0</v>
      </c>
      <c r="N24" s="21">
        <f t="shared" si="20"/>
        <v>0.01</v>
      </c>
      <c r="O24" s="21">
        <f t="shared" si="20"/>
        <v>95.92</v>
      </c>
      <c r="P24" s="14"/>
      <c r="Q24" s="131">
        <v>40.119999999999997</v>
      </c>
      <c r="R24" s="131">
        <v>1.68</v>
      </c>
      <c r="S24" s="131">
        <v>14.65</v>
      </c>
      <c r="T24" s="131">
        <v>9.41</v>
      </c>
      <c r="U24" s="131">
        <v>14.35</v>
      </c>
      <c r="V24" s="131">
        <v>12.7</v>
      </c>
      <c r="W24" s="131">
        <v>2.2799999999999998</v>
      </c>
      <c r="X24" s="131">
        <v>0.52</v>
      </c>
      <c r="Y24" s="131">
        <v>0.1</v>
      </c>
      <c r="Z24" s="131">
        <v>0.08</v>
      </c>
      <c r="AA24" s="131">
        <v>0.01</v>
      </c>
      <c r="AB24" s="131">
        <v>0.01</v>
      </c>
      <c r="AC24" s="131">
        <v>95.92</v>
      </c>
      <c r="AD24" s="131"/>
      <c r="AE24" s="131">
        <v>0.01</v>
      </c>
      <c r="AF24" s="131">
        <v>0.16</v>
      </c>
      <c r="AG24" s="131">
        <v>0.01</v>
      </c>
      <c r="AH24" s="131">
        <v>0.02</v>
      </c>
      <c r="AI24" s="131">
        <v>0.01</v>
      </c>
      <c r="AJ24" s="131">
        <v>0.01</v>
      </c>
      <c r="AK24" s="131">
        <v>0.01</v>
      </c>
      <c r="AL24" s="131">
        <v>0.01</v>
      </c>
      <c r="AM24" s="131">
        <v>0.14000000000000001</v>
      </c>
      <c r="AN24" s="131">
        <v>0.01</v>
      </c>
      <c r="AO24" s="131">
        <v>0.02</v>
      </c>
      <c r="AP24" s="131">
        <v>0</v>
      </c>
      <c r="AQ24" s="131"/>
      <c r="AR24" s="131">
        <v>0.23</v>
      </c>
      <c r="AS24" s="131">
        <v>11.98</v>
      </c>
      <c r="AT24" s="131">
        <v>0.39</v>
      </c>
      <c r="AU24" s="131">
        <v>0.63</v>
      </c>
      <c r="AV24" s="131">
        <v>0.44</v>
      </c>
      <c r="AW24" s="131">
        <v>0.39</v>
      </c>
      <c r="AX24" s="131">
        <v>1.62</v>
      </c>
      <c r="AY24" s="131">
        <v>1.96</v>
      </c>
      <c r="AZ24" s="131">
        <v>148.43</v>
      </c>
      <c r="BA24" s="131">
        <v>10.45</v>
      </c>
      <c r="BB24" s="131">
        <v>100.89</v>
      </c>
      <c r="BC24" s="131">
        <v>24.76</v>
      </c>
    </row>
    <row r="25" spans="1:55">
      <c r="A25" s="164"/>
      <c r="B25" s="120">
        <v>774</v>
      </c>
      <c r="C25" s="21">
        <f t="shared" si="14"/>
        <v>40.21</v>
      </c>
      <c r="D25" s="21">
        <f t="shared" si="14"/>
        <v>1.72</v>
      </c>
      <c r="E25" s="21">
        <f t="shared" si="14"/>
        <v>14.74</v>
      </c>
      <c r="F25" s="132" t="str">
        <f t="shared" si="15"/>
        <v>0</v>
      </c>
      <c r="G25" s="21">
        <f t="shared" si="16"/>
        <v>9.42</v>
      </c>
      <c r="H25" s="21">
        <f t="shared" si="17"/>
        <v>0.09</v>
      </c>
      <c r="I25" s="21">
        <f t="shared" si="18"/>
        <v>14.16</v>
      </c>
      <c r="J25" s="21">
        <f t="shared" si="18"/>
        <v>12.86</v>
      </c>
      <c r="K25" s="21">
        <f t="shared" si="18"/>
        <v>2.39</v>
      </c>
      <c r="L25" s="21">
        <f t="shared" si="18"/>
        <v>0.54</v>
      </c>
      <c r="M25" s="21">
        <f t="shared" si="19"/>
        <v>0.05</v>
      </c>
      <c r="N25" s="21" t="str">
        <f t="shared" si="20"/>
        <v/>
      </c>
      <c r="O25" s="21">
        <f t="shared" si="20"/>
        <v>96.17</v>
      </c>
      <c r="P25" s="14"/>
      <c r="Q25" s="131">
        <v>40.21</v>
      </c>
      <c r="R25" s="131">
        <v>1.72</v>
      </c>
      <c r="S25" s="131">
        <v>14.74</v>
      </c>
      <c r="T25" s="131">
        <v>9.42</v>
      </c>
      <c r="U25" s="131">
        <v>14.16</v>
      </c>
      <c r="V25" s="131">
        <v>12.86</v>
      </c>
      <c r="W25" s="131">
        <v>2.39</v>
      </c>
      <c r="X25" s="131">
        <v>0.54</v>
      </c>
      <c r="Y25" s="131">
        <v>0</v>
      </c>
      <c r="Z25" s="131">
        <v>0.09</v>
      </c>
      <c r="AA25" s="131">
        <v>0.05</v>
      </c>
      <c r="AB25" s="131">
        <v>0</v>
      </c>
      <c r="AC25" s="131">
        <v>96.17</v>
      </c>
      <c r="AD25" s="131"/>
      <c r="AE25" s="131">
        <v>0.01</v>
      </c>
      <c r="AF25" s="131">
        <v>0.16</v>
      </c>
      <c r="AG25" s="131">
        <v>0.01</v>
      </c>
      <c r="AH25" s="131">
        <v>0.02</v>
      </c>
      <c r="AI25" s="131">
        <v>0.01</v>
      </c>
      <c r="AJ25" s="131">
        <v>0.01</v>
      </c>
      <c r="AK25" s="131">
        <v>0.01</v>
      </c>
      <c r="AL25" s="131">
        <v>0.01</v>
      </c>
      <c r="AM25" s="131">
        <v>0.14000000000000001</v>
      </c>
      <c r="AN25" s="131">
        <v>0.01</v>
      </c>
      <c r="AO25" s="131">
        <v>0.02</v>
      </c>
      <c r="AP25" s="131">
        <v>0</v>
      </c>
      <c r="AQ25" s="131"/>
      <c r="AR25" s="131">
        <v>0.23</v>
      </c>
      <c r="AS25" s="131">
        <v>11.77</v>
      </c>
      <c r="AT25" s="131">
        <v>0.39</v>
      </c>
      <c r="AU25" s="131">
        <v>0.63</v>
      </c>
      <c r="AV25" s="131">
        <v>0.44</v>
      </c>
      <c r="AW25" s="131">
        <v>0.39</v>
      </c>
      <c r="AX25" s="131">
        <v>1.58</v>
      </c>
      <c r="AY25" s="131">
        <v>1.9</v>
      </c>
      <c r="AZ25" s="131">
        <v>-149.87</v>
      </c>
      <c r="BA25" s="131">
        <v>9.32</v>
      </c>
      <c r="BB25" s="131">
        <v>30.81</v>
      </c>
      <c r="BC25" s="131">
        <v>93.56</v>
      </c>
    </row>
    <row r="26" spans="1:55">
      <c r="A26" s="164"/>
      <c r="B26" s="120">
        <v>775</v>
      </c>
      <c r="C26" s="21">
        <f t="shared" si="14"/>
        <v>40.28</v>
      </c>
      <c r="D26" s="21">
        <f t="shared" si="14"/>
        <v>1.45</v>
      </c>
      <c r="E26" s="21">
        <f t="shared" si="14"/>
        <v>14.7</v>
      </c>
      <c r="F26" s="132" t="str">
        <f t="shared" si="15"/>
        <v>0</v>
      </c>
      <c r="G26" s="21">
        <f t="shared" si="16"/>
        <v>9.3699999999999992</v>
      </c>
      <c r="H26" s="21">
        <f t="shared" si="17"/>
        <v>0.09</v>
      </c>
      <c r="I26" s="21">
        <f t="shared" si="18"/>
        <v>14.29</v>
      </c>
      <c r="J26" s="21">
        <f t="shared" si="18"/>
        <v>12.67</v>
      </c>
      <c r="K26" s="21">
        <f t="shared" si="18"/>
        <v>2.39</v>
      </c>
      <c r="L26" s="21">
        <f t="shared" si="18"/>
        <v>0.51</v>
      </c>
      <c r="M26" s="21" t="str">
        <f t="shared" si="19"/>
        <v>0</v>
      </c>
      <c r="N26" s="21">
        <f t="shared" si="20"/>
        <v>0.01</v>
      </c>
      <c r="O26" s="21">
        <f t="shared" si="20"/>
        <v>95.77</v>
      </c>
      <c r="P26" s="14"/>
      <c r="Q26" s="131">
        <v>40.28</v>
      </c>
      <c r="R26" s="131">
        <v>1.45</v>
      </c>
      <c r="S26" s="131">
        <v>14.7</v>
      </c>
      <c r="T26" s="131">
        <v>9.3699999999999992</v>
      </c>
      <c r="U26" s="131">
        <v>14.29</v>
      </c>
      <c r="V26" s="131">
        <v>12.67</v>
      </c>
      <c r="W26" s="131">
        <v>2.39</v>
      </c>
      <c r="X26" s="131">
        <v>0.51</v>
      </c>
      <c r="Y26" s="131">
        <v>0</v>
      </c>
      <c r="Z26" s="131">
        <v>0.09</v>
      </c>
      <c r="AA26" s="131">
        <v>0.01</v>
      </c>
      <c r="AB26" s="131">
        <v>0.01</v>
      </c>
      <c r="AC26" s="131">
        <v>95.77</v>
      </c>
      <c r="AD26" s="131"/>
      <c r="AE26" s="131">
        <v>0.01</v>
      </c>
      <c r="AF26" s="131">
        <v>0.16</v>
      </c>
      <c r="AG26" s="131">
        <v>0.01</v>
      </c>
      <c r="AH26" s="131">
        <v>0.02</v>
      </c>
      <c r="AI26" s="131">
        <v>0.01</v>
      </c>
      <c r="AJ26" s="131">
        <v>0.01</v>
      </c>
      <c r="AK26" s="131">
        <v>0.01</v>
      </c>
      <c r="AL26" s="131">
        <v>0.01</v>
      </c>
      <c r="AM26" s="131">
        <v>0.14000000000000001</v>
      </c>
      <c r="AN26" s="131">
        <v>0.01</v>
      </c>
      <c r="AO26" s="131">
        <v>0.02</v>
      </c>
      <c r="AP26" s="131">
        <v>0</v>
      </c>
      <c r="AQ26" s="131"/>
      <c r="AR26" s="131">
        <v>0.23</v>
      </c>
      <c r="AS26" s="131">
        <v>13.8</v>
      </c>
      <c r="AT26" s="131">
        <v>0.39</v>
      </c>
      <c r="AU26" s="131">
        <v>0.63</v>
      </c>
      <c r="AV26" s="131">
        <v>0.44</v>
      </c>
      <c r="AW26" s="131">
        <v>0.39</v>
      </c>
      <c r="AX26" s="131">
        <v>1.58</v>
      </c>
      <c r="AY26" s="131">
        <v>1.98</v>
      </c>
      <c r="AZ26" s="131">
        <v>-291.66000000000003</v>
      </c>
      <c r="BA26" s="131">
        <v>9.01</v>
      </c>
      <c r="BB26" s="131">
        <v>180.71</v>
      </c>
      <c r="BC26" s="131">
        <v>25.85</v>
      </c>
    </row>
    <row r="27" spans="1:55">
      <c r="A27" s="164"/>
      <c r="B27" s="120">
        <v>776</v>
      </c>
      <c r="C27" s="21">
        <f t="shared" si="14"/>
        <v>40.14</v>
      </c>
      <c r="D27" s="21">
        <f t="shared" si="14"/>
        <v>1.78</v>
      </c>
      <c r="E27" s="21">
        <f t="shared" si="14"/>
        <v>14.82</v>
      </c>
      <c r="F27" s="132" t="str">
        <f t="shared" si="15"/>
        <v>0</v>
      </c>
      <c r="G27" s="21">
        <f t="shared" si="16"/>
        <v>9.61</v>
      </c>
      <c r="H27" s="21">
        <f t="shared" si="17"/>
        <v>0.09</v>
      </c>
      <c r="I27" s="21">
        <f t="shared" si="18"/>
        <v>14.34</v>
      </c>
      <c r="J27" s="21">
        <f t="shared" si="18"/>
        <v>12.5</v>
      </c>
      <c r="K27" s="21">
        <f t="shared" si="18"/>
        <v>2.37</v>
      </c>
      <c r="L27" s="21">
        <f t="shared" si="18"/>
        <v>0.52</v>
      </c>
      <c r="M27" s="21" t="str">
        <f t="shared" si="19"/>
        <v>0</v>
      </c>
      <c r="N27" s="21">
        <f t="shared" si="20"/>
        <v>0.01</v>
      </c>
      <c r="O27" s="21">
        <f t="shared" si="20"/>
        <v>96.23</v>
      </c>
      <c r="P27" s="14"/>
      <c r="Q27" s="131">
        <v>40.14</v>
      </c>
      <c r="R27" s="131">
        <v>1.78</v>
      </c>
      <c r="S27" s="131">
        <v>14.82</v>
      </c>
      <c r="T27" s="131">
        <v>9.61</v>
      </c>
      <c r="U27" s="131">
        <v>14.34</v>
      </c>
      <c r="V27" s="131">
        <v>12.5</v>
      </c>
      <c r="W27" s="131">
        <v>2.37</v>
      </c>
      <c r="X27" s="131">
        <v>0.52</v>
      </c>
      <c r="Y27" s="131">
        <v>0.05</v>
      </c>
      <c r="Z27" s="131">
        <v>0.09</v>
      </c>
      <c r="AA27" s="131">
        <v>0</v>
      </c>
      <c r="AB27" s="131">
        <v>0.01</v>
      </c>
      <c r="AC27" s="131">
        <v>96.23</v>
      </c>
      <c r="AD27" s="131"/>
      <c r="AE27" s="131">
        <v>0.01</v>
      </c>
      <c r="AF27" s="131">
        <v>0.16</v>
      </c>
      <c r="AG27" s="131">
        <v>0.01</v>
      </c>
      <c r="AH27" s="131">
        <v>0.02</v>
      </c>
      <c r="AI27" s="131">
        <v>0.01</v>
      </c>
      <c r="AJ27" s="131">
        <v>0.01</v>
      </c>
      <c r="AK27" s="131">
        <v>0.01</v>
      </c>
      <c r="AL27" s="131">
        <v>0.01</v>
      </c>
      <c r="AM27" s="131">
        <v>0.14000000000000001</v>
      </c>
      <c r="AN27" s="131">
        <v>0.01</v>
      </c>
      <c r="AO27" s="131">
        <v>0.02</v>
      </c>
      <c r="AP27" s="131">
        <v>0</v>
      </c>
      <c r="AQ27" s="131"/>
      <c r="AR27" s="131">
        <v>0.23</v>
      </c>
      <c r="AS27" s="131">
        <v>11.4</v>
      </c>
      <c r="AT27" s="131">
        <v>0.39</v>
      </c>
      <c r="AU27" s="131">
        <v>0.62</v>
      </c>
      <c r="AV27" s="131">
        <v>0.44</v>
      </c>
      <c r="AW27" s="131">
        <v>0.39</v>
      </c>
      <c r="AX27" s="131">
        <v>1.59</v>
      </c>
      <c r="AY27" s="131">
        <v>1.95</v>
      </c>
      <c r="AZ27" s="131">
        <v>271.04000000000002</v>
      </c>
      <c r="BA27" s="131">
        <v>8.82</v>
      </c>
      <c r="BB27" s="131">
        <v>-141.6</v>
      </c>
      <c r="BC27" s="131">
        <v>39.200000000000003</v>
      </c>
    </row>
    <row r="28" spans="1:55">
      <c r="A28" s="164"/>
      <c r="B28" s="120">
        <v>777</v>
      </c>
      <c r="C28" s="21">
        <f t="shared" si="14"/>
        <v>40.29</v>
      </c>
      <c r="D28" s="21">
        <f t="shared" si="14"/>
        <v>1.66</v>
      </c>
      <c r="E28" s="21">
        <f t="shared" si="14"/>
        <v>14.81</v>
      </c>
      <c r="F28" s="132" t="str">
        <f t="shared" si="15"/>
        <v>0</v>
      </c>
      <c r="G28" s="21">
        <f t="shared" si="16"/>
        <v>9.4600000000000009</v>
      </c>
      <c r="H28" s="21">
        <f t="shared" si="17"/>
        <v>0.09</v>
      </c>
      <c r="I28" s="21">
        <f t="shared" si="18"/>
        <v>14.25</v>
      </c>
      <c r="J28" s="21">
        <f t="shared" si="18"/>
        <v>12.78</v>
      </c>
      <c r="K28" s="21">
        <f t="shared" si="18"/>
        <v>2.37</v>
      </c>
      <c r="L28" s="21">
        <f t="shared" si="18"/>
        <v>0.52</v>
      </c>
      <c r="M28" s="21" t="str">
        <f t="shared" si="19"/>
        <v>0</v>
      </c>
      <c r="N28" s="21">
        <f t="shared" si="20"/>
        <v>0.01</v>
      </c>
      <c r="O28" s="21">
        <f t="shared" si="20"/>
        <v>96.23</v>
      </c>
      <c r="P28" s="14"/>
      <c r="Q28" s="131">
        <v>40.29</v>
      </c>
      <c r="R28" s="131">
        <v>1.66</v>
      </c>
      <c r="S28" s="131">
        <v>14.81</v>
      </c>
      <c r="T28" s="131">
        <v>9.4600000000000009</v>
      </c>
      <c r="U28" s="131">
        <v>14.25</v>
      </c>
      <c r="V28" s="131">
        <v>12.78</v>
      </c>
      <c r="W28" s="131">
        <v>2.37</v>
      </c>
      <c r="X28" s="131">
        <v>0.52</v>
      </c>
      <c r="Y28" s="131">
        <v>0</v>
      </c>
      <c r="Z28" s="131">
        <v>0.09</v>
      </c>
      <c r="AA28" s="131">
        <v>0</v>
      </c>
      <c r="AB28" s="131">
        <v>0.01</v>
      </c>
      <c r="AC28" s="131">
        <v>96.23</v>
      </c>
      <c r="AD28" s="131"/>
      <c r="AE28" s="131">
        <v>0.01</v>
      </c>
      <c r="AF28" s="131">
        <v>0.16</v>
      </c>
      <c r="AG28" s="131">
        <v>0.01</v>
      </c>
      <c r="AH28" s="131">
        <v>0.02</v>
      </c>
      <c r="AI28" s="131">
        <v>0.01</v>
      </c>
      <c r="AJ28" s="131">
        <v>0.01</v>
      </c>
      <c r="AK28" s="131">
        <v>0.01</v>
      </c>
      <c r="AL28" s="131">
        <v>0.01</v>
      </c>
      <c r="AM28" s="131">
        <v>0.14000000000000001</v>
      </c>
      <c r="AN28" s="131">
        <v>0.01</v>
      </c>
      <c r="AO28" s="131">
        <v>0.02</v>
      </c>
      <c r="AP28" s="131">
        <v>0</v>
      </c>
      <c r="AQ28" s="131"/>
      <c r="AR28" s="131">
        <v>0.23</v>
      </c>
      <c r="AS28" s="131">
        <v>12.18</v>
      </c>
      <c r="AT28" s="131">
        <v>0.39</v>
      </c>
      <c r="AU28" s="131">
        <v>0.63</v>
      </c>
      <c r="AV28" s="131">
        <v>0.44</v>
      </c>
      <c r="AW28" s="131">
        <v>0.39</v>
      </c>
      <c r="AX28" s="131">
        <v>1.59</v>
      </c>
      <c r="AY28" s="131">
        <v>1.95</v>
      </c>
      <c r="AZ28" s="131">
        <v>-45.88</v>
      </c>
      <c r="BA28" s="131">
        <v>9.1999999999999993</v>
      </c>
      <c r="BB28" s="131">
        <v>-1749.51</v>
      </c>
      <c r="BC28" s="131">
        <v>29.61</v>
      </c>
    </row>
    <row r="29" spans="1:55">
      <c r="A29" s="164"/>
      <c r="B29" s="120">
        <v>778</v>
      </c>
      <c r="C29" s="21">
        <f t="shared" si="14"/>
        <v>40.06</v>
      </c>
      <c r="D29" s="21">
        <f t="shared" si="14"/>
        <v>1.51</v>
      </c>
      <c r="E29" s="21">
        <f t="shared" si="14"/>
        <v>14.69</v>
      </c>
      <c r="F29" s="132" t="str">
        <f t="shared" si="15"/>
        <v>0</v>
      </c>
      <c r="G29" s="21">
        <f t="shared" si="16"/>
        <v>9.4600000000000009</v>
      </c>
      <c r="H29" s="21">
        <f t="shared" si="17"/>
        <v>0.09</v>
      </c>
      <c r="I29" s="21">
        <f t="shared" si="18"/>
        <v>14.19</v>
      </c>
      <c r="J29" s="21">
        <f t="shared" si="18"/>
        <v>12.81</v>
      </c>
      <c r="K29" s="21">
        <f t="shared" si="18"/>
        <v>2.36</v>
      </c>
      <c r="L29" s="21">
        <f t="shared" si="18"/>
        <v>0.53</v>
      </c>
      <c r="M29" s="21" t="str">
        <f t="shared" si="19"/>
        <v>0</v>
      </c>
      <c r="N29" s="21">
        <f t="shared" si="20"/>
        <v>0.02</v>
      </c>
      <c r="O29" s="21">
        <f t="shared" si="20"/>
        <v>95.71</v>
      </c>
      <c r="P29" s="14"/>
      <c r="Q29" s="131">
        <v>40.06</v>
      </c>
      <c r="R29" s="131">
        <v>1.51</v>
      </c>
      <c r="S29" s="131">
        <v>14.69</v>
      </c>
      <c r="T29" s="131">
        <v>9.4600000000000009</v>
      </c>
      <c r="U29" s="131">
        <v>14.19</v>
      </c>
      <c r="V29" s="131">
        <v>12.81</v>
      </c>
      <c r="W29" s="131">
        <v>2.36</v>
      </c>
      <c r="X29" s="131">
        <v>0.53</v>
      </c>
      <c r="Y29" s="131">
        <v>0</v>
      </c>
      <c r="Z29" s="131">
        <v>0.09</v>
      </c>
      <c r="AA29" s="131">
        <v>0</v>
      </c>
      <c r="AB29" s="131">
        <v>0.02</v>
      </c>
      <c r="AC29" s="131">
        <v>95.71</v>
      </c>
      <c r="AD29" s="131"/>
      <c r="AE29" s="131">
        <v>0.01</v>
      </c>
      <c r="AF29" s="131">
        <v>0.16</v>
      </c>
      <c r="AG29" s="131">
        <v>0.01</v>
      </c>
      <c r="AH29" s="131">
        <v>0.02</v>
      </c>
      <c r="AI29" s="131">
        <v>0.01</v>
      </c>
      <c r="AJ29" s="131">
        <v>0.01</v>
      </c>
      <c r="AK29" s="131">
        <v>0.01</v>
      </c>
      <c r="AL29" s="131">
        <v>0.01</v>
      </c>
      <c r="AM29" s="131">
        <v>0.14000000000000001</v>
      </c>
      <c r="AN29" s="131">
        <v>0.01</v>
      </c>
      <c r="AO29" s="131">
        <v>0.02</v>
      </c>
      <c r="AP29" s="131">
        <v>0</v>
      </c>
      <c r="AQ29" s="131"/>
      <c r="AR29" s="131">
        <v>0.23</v>
      </c>
      <c r="AS29" s="131">
        <v>13.29</v>
      </c>
      <c r="AT29" s="131">
        <v>0.39</v>
      </c>
      <c r="AU29" s="131">
        <v>0.63</v>
      </c>
      <c r="AV29" s="131">
        <v>0.44</v>
      </c>
      <c r="AW29" s="131">
        <v>0.39</v>
      </c>
      <c r="AX29" s="131">
        <v>1.59</v>
      </c>
      <c r="AY29" s="131">
        <v>1.93</v>
      </c>
      <c r="AZ29" s="131">
        <v>-99.94</v>
      </c>
      <c r="BA29" s="131">
        <v>9.58</v>
      </c>
      <c r="BB29" s="131">
        <v>551.19000000000005</v>
      </c>
      <c r="BC29" s="131">
        <v>22.38</v>
      </c>
    </row>
    <row r="30" spans="1:55">
      <c r="C30" s="21"/>
      <c r="D30" s="21"/>
      <c r="E30" s="21"/>
      <c r="F30" s="14"/>
      <c r="G30" s="21"/>
      <c r="H30" s="21"/>
      <c r="I30" s="21"/>
      <c r="J30" s="21"/>
      <c r="K30" s="21"/>
      <c r="L30" s="21"/>
      <c r="M30" s="21"/>
      <c r="N30" s="21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</row>
    <row r="31" spans="1:55">
      <c r="A31" s="164" t="s">
        <v>220</v>
      </c>
      <c r="B31" s="120">
        <v>794</v>
      </c>
      <c r="C31" s="21">
        <f t="shared" ref="C31:E39" si="21">IF(Q31&gt;AE31,Q31,"")</f>
        <v>39.799999999999997</v>
      </c>
      <c r="D31" s="21">
        <f t="shared" si="21"/>
        <v>1.33</v>
      </c>
      <c r="E31" s="21">
        <f t="shared" si="21"/>
        <v>14.31</v>
      </c>
      <c r="F31" s="132" t="str">
        <f t="shared" ref="F31:F39" si="22">IF(Y31&gt;AM31,Y31,"0")</f>
        <v>0</v>
      </c>
      <c r="G31" s="21">
        <f t="shared" ref="G31:G39" si="23">IF(T31&gt;AH31,T31,"")</f>
        <v>9.41</v>
      </c>
      <c r="H31" s="21">
        <f t="shared" ref="H31:H39" si="24">IF(Z31&gt;AN31,Z31,"")</f>
        <v>0.09</v>
      </c>
      <c r="I31" s="21">
        <f t="shared" ref="I31:L39" si="25">IF(U31&gt;AI31,U31,"")</f>
        <v>14.15</v>
      </c>
      <c r="J31" s="21">
        <f t="shared" si="25"/>
        <v>13.12</v>
      </c>
      <c r="K31" s="21">
        <f t="shared" si="25"/>
        <v>2.36</v>
      </c>
      <c r="L31" s="21">
        <f t="shared" si="25"/>
        <v>0.53</v>
      </c>
      <c r="M31" s="21">
        <f t="shared" ref="M31:M39" si="26">IF(AA31&gt;AO31,AA31,"0")</f>
        <v>0.04</v>
      </c>
      <c r="N31" s="21">
        <f t="shared" ref="N31:O39" si="27">IF(AB31&gt;AP31,AB31,"")</f>
        <v>0.01</v>
      </c>
      <c r="O31" s="21">
        <f t="shared" si="27"/>
        <v>95.17</v>
      </c>
      <c r="P31" s="14"/>
      <c r="Q31" s="131">
        <v>39.799999999999997</v>
      </c>
      <c r="R31" s="131">
        <v>1.33</v>
      </c>
      <c r="S31" s="131">
        <v>14.31</v>
      </c>
      <c r="T31" s="131">
        <v>9.41</v>
      </c>
      <c r="U31" s="131">
        <v>14.15</v>
      </c>
      <c r="V31" s="131">
        <v>13.12</v>
      </c>
      <c r="W31" s="131">
        <v>2.36</v>
      </c>
      <c r="X31" s="131">
        <v>0.53</v>
      </c>
      <c r="Y31" s="131">
        <v>0.02</v>
      </c>
      <c r="Z31" s="131">
        <v>0.09</v>
      </c>
      <c r="AA31" s="131">
        <v>0.04</v>
      </c>
      <c r="AB31" s="131">
        <v>0.01</v>
      </c>
      <c r="AC31" s="131">
        <v>95.17</v>
      </c>
      <c r="AD31" s="131"/>
      <c r="AE31" s="131">
        <v>0.01</v>
      </c>
      <c r="AF31" s="131">
        <v>0.16</v>
      </c>
      <c r="AG31" s="131">
        <v>0.01</v>
      </c>
      <c r="AH31" s="131">
        <v>0.02</v>
      </c>
      <c r="AI31" s="131">
        <v>0.01</v>
      </c>
      <c r="AJ31" s="131">
        <v>0.01</v>
      </c>
      <c r="AK31" s="131">
        <v>0.01</v>
      </c>
      <c r="AL31" s="131">
        <v>0.01</v>
      </c>
      <c r="AM31" s="131">
        <v>0.14000000000000001</v>
      </c>
      <c r="AN31" s="131">
        <v>0.01</v>
      </c>
      <c r="AO31" s="131">
        <v>0.02</v>
      </c>
      <c r="AP31" s="131">
        <v>0</v>
      </c>
      <c r="AQ31" s="131"/>
      <c r="AR31" s="131">
        <v>0.23</v>
      </c>
      <c r="AS31" s="131">
        <v>14.96</v>
      </c>
      <c r="AT31" s="131">
        <v>0.39</v>
      </c>
      <c r="AU31" s="131">
        <v>0.63</v>
      </c>
      <c r="AV31" s="131">
        <v>0.45</v>
      </c>
      <c r="AW31" s="131">
        <v>0.39</v>
      </c>
      <c r="AX31" s="131">
        <v>1.59</v>
      </c>
      <c r="AY31" s="131">
        <v>1.93</v>
      </c>
      <c r="AZ31" s="131">
        <v>946.39</v>
      </c>
      <c r="BA31" s="131">
        <v>8.7200000000000006</v>
      </c>
      <c r="BB31" s="131">
        <v>38.770000000000003</v>
      </c>
      <c r="BC31" s="131">
        <v>30.93</v>
      </c>
    </row>
    <row r="32" spans="1:55">
      <c r="A32" s="164"/>
      <c r="B32" s="120">
        <v>795</v>
      </c>
      <c r="C32" s="21">
        <f t="shared" si="21"/>
        <v>39.69</v>
      </c>
      <c r="D32" s="21">
        <f t="shared" si="21"/>
        <v>1.9</v>
      </c>
      <c r="E32" s="21">
        <f t="shared" si="21"/>
        <v>14.49</v>
      </c>
      <c r="F32" s="132" t="str">
        <f t="shared" si="22"/>
        <v>0</v>
      </c>
      <c r="G32" s="21">
        <f t="shared" si="23"/>
        <v>9.52</v>
      </c>
      <c r="H32" s="21">
        <f t="shared" si="24"/>
        <v>0.09</v>
      </c>
      <c r="I32" s="21">
        <f t="shared" si="25"/>
        <v>14.23</v>
      </c>
      <c r="J32" s="21">
        <f t="shared" si="25"/>
        <v>13.18</v>
      </c>
      <c r="K32" s="21">
        <f t="shared" si="25"/>
        <v>2.31</v>
      </c>
      <c r="L32" s="21">
        <f t="shared" si="25"/>
        <v>0.53</v>
      </c>
      <c r="M32" s="21" t="str">
        <f t="shared" si="26"/>
        <v>0</v>
      </c>
      <c r="N32" s="21">
        <f t="shared" si="27"/>
        <v>0.01</v>
      </c>
      <c r="O32" s="21">
        <f t="shared" si="27"/>
        <v>95.98</v>
      </c>
      <c r="P32" s="14"/>
      <c r="Q32" s="131">
        <v>39.69</v>
      </c>
      <c r="R32" s="131">
        <v>1.9</v>
      </c>
      <c r="S32" s="131">
        <v>14.49</v>
      </c>
      <c r="T32" s="131">
        <v>9.52</v>
      </c>
      <c r="U32" s="131">
        <v>14.23</v>
      </c>
      <c r="V32" s="131">
        <v>13.18</v>
      </c>
      <c r="W32" s="131">
        <v>2.31</v>
      </c>
      <c r="X32" s="131">
        <v>0.53</v>
      </c>
      <c r="Y32" s="131">
        <v>0</v>
      </c>
      <c r="Z32" s="131">
        <v>0.09</v>
      </c>
      <c r="AA32" s="131">
        <v>0.02</v>
      </c>
      <c r="AB32" s="131">
        <v>0.01</v>
      </c>
      <c r="AC32" s="131">
        <v>95.98</v>
      </c>
      <c r="AD32" s="131"/>
      <c r="AE32" s="131">
        <v>0.01</v>
      </c>
      <c r="AF32" s="131">
        <v>0.16</v>
      </c>
      <c r="AG32" s="131">
        <v>0.01</v>
      </c>
      <c r="AH32" s="131">
        <v>0.02</v>
      </c>
      <c r="AI32" s="131">
        <v>0.01</v>
      </c>
      <c r="AJ32" s="131">
        <v>0.01</v>
      </c>
      <c r="AK32" s="131">
        <v>0.01</v>
      </c>
      <c r="AL32" s="131">
        <v>0.01</v>
      </c>
      <c r="AM32" s="131">
        <v>0.14000000000000001</v>
      </c>
      <c r="AN32" s="131">
        <v>0.01</v>
      </c>
      <c r="AO32" s="131">
        <v>0.02</v>
      </c>
      <c r="AP32" s="131">
        <v>0</v>
      </c>
      <c r="AQ32" s="131"/>
      <c r="AR32" s="131">
        <v>0.23</v>
      </c>
      <c r="AS32" s="131">
        <v>10.72</v>
      </c>
      <c r="AT32" s="131">
        <v>0.39</v>
      </c>
      <c r="AU32" s="131">
        <v>0.63</v>
      </c>
      <c r="AV32" s="131">
        <v>0.44</v>
      </c>
      <c r="AW32" s="131">
        <v>0.38</v>
      </c>
      <c r="AX32" s="131">
        <v>1.61</v>
      </c>
      <c r="AY32" s="131">
        <v>1.93</v>
      </c>
      <c r="AZ32" s="131">
        <v>-199.86</v>
      </c>
      <c r="BA32" s="131">
        <v>8.73</v>
      </c>
      <c r="BB32" s="131">
        <v>67.77</v>
      </c>
      <c r="BC32" s="131">
        <v>39.58</v>
      </c>
    </row>
    <row r="33" spans="1:55">
      <c r="A33" s="164"/>
      <c r="B33" s="120">
        <v>796</v>
      </c>
      <c r="C33" s="21">
        <f t="shared" si="21"/>
        <v>40.119999999999997</v>
      </c>
      <c r="D33" s="21">
        <f t="shared" si="21"/>
        <v>1.59</v>
      </c>
      <c r="E33" s="21">
        <f t="shared" si="21"/>
        <v>14.6</v>
      </c>
      <c r="F33" s="132" t="str">
        <f t="shared" si="22"/>
        <v>0</v>
      </c>
      <c r="G33" s="21">
        <f t="shared" si="23"/>
        <v>9.44</v>
      </c>
      <c r="H33" s="21">
        <f t="shared" si="24"/>
        <v>0.1</v>
      </c>
      <c r="I33" s="21">
        <f t="shared" si="25"/>
        <v>14.31</v>
      </c>
      <c r="J33" s="21">
        <f t="shared" si="25"/>
        <v>13.06</v>
      </c>
      <c r="K33" s="21">
        <f t="shared" si="25"/>
        <v>2.37</v>
      </c>
      <c r="L33" s="21">
        <f t="shared" si="25"/>
        <v>0.54</v>
      </c>
      <c r="M33" s="21" t="str">
        <f t="shared" si="26"/>
        <v>0</v>
      </c>
      <c r="N33" s="21">
        <f t="shared" si="27"/>
        <v>0.01</v>
      </c>
      <c r="O33" s="21">
        <f t="shared" si="27"/>
        <v>96.15</v>
      </c>
      <c r="P33" s="14"/>
      <c r="Q33" s="131">
        <v>40.119999999999997</v>
      </c>
      <c r="R33" s="131">
        <v>1.59</v>
      </c>
      <c r="S33" s="131">
        <v>14.6</v>
      </c>
      <c r="T33" s="131">
        <v>9.44</v>
      </c>
      <c r="U33" s="131">
        <v>14.31</v>
      </c>
      <c r="V33" s="131">
        <v>13.06</v>
      </c>
      <c r="W33" s="131">
        <v>2.37</v>
      </c>
      <c r="X33" s="131">
        <v>0.54</v>
      </c>
      <c r="Y33" s="131">
        <v>0</v>
      </c>
      <c r="Z33" s="131">
        <v>0.1</v>
      </c>
      <c r="AA33" s="131">
        <v>0.01</v>
      </c>
      <c r="AB33" s="131">
        <v>0.01</v>
      </c>
      <c r="AC33" s="131">
        <v>96.15</v>
      </c>
      <c r="AD33" s="131"/>
      <c r="AE33" s="131">
        <v>0.01</v>
      </c>
      <c r="AF33" s="131">
        <v>0.16</v>
      </c>
      <c r="AG33" s="131">
        <v>0.01</v>
      </c>
      <c r="AH33" s="131">
        <v>0.02</v>
      </c>
      <c r="AI33" s="131">
        <v>0.01</v>
      </c>
      <c r="AJ33" s="131">
        <v>0.01</v>
      </c>
      <c r="AK33" s="131">
        <v>0.01</v>
      </c>
      <c r="AL33" s="131">
        <v>0.01</v>
      </c>
      <c r="AM33" s="131">
        <v>0.14000000000000001</v>
      </c>
      <c r="AN33" s="131">
        <v>0.01</v>
      </c>
      <c r="AO33" s="131">
        <v>0.02</v>
      </c>
      <c r="AP33" s="131">
        <v>0</v>
      </c>
      <c r="AQ33" s="131"/>
      <c r="AR33" s="131">
        <v>0.23</v>
      </c>
      <c r="AS33" s="131">
        <v>12.63</v>
      </c>
      <c r="AT33" s="131">
        <v>0.39</v>
      </c>
      <c r="AU33" s="131">
        <v>0.63</v>
      </c>
      <c r="AV33" s="131">
        <v>0.44</v>
      </c>
      <c r="AW33" s="131">
        <v>0.39</v>
      </c>
      <c r="AX33" s="131">
        <v>1.59</v>
      </c>
      <c r="AY33" s="131">
        <v>1.91</v>
      </c>
      <c r="AZ33" s="131">
        <v>-58.44</v>
      </c>
      <c r="BA33" s="131">
        <v>8.58</v>
      </c>
      <c r="BB33" s="131">
        <v>258.52</v>
      </c>
      <c r="BC33" s="131">
        <v>30.61</v>
      </c>
    </row>
    <row r="34" spans="1:55">
      <c r="A34" s="164"/>
      <c r="B34" s="120">
        <v>797</v>
      </c>
      <c r="C34" s="21">
        <f t="shared" si="21"/>
        <v>39.75</v>
      </c>
      <c r="D34" s="21">
        <f t="shared" si="21"/>
        <v>1.55</v>
      </c>
      <c r="E34" s="21">
        <f t="shared" si="21"/>
        <v>14.51</v>
      </c>
      <c r="F34" s="132" t="str">
        <f t="shared" si="22"/>
        <v>0</v>
      </c>
      <c r="G34" s="21">
        <f t="shared" si="23"/>
        <v>9.4600000000000009</v>
      </c>
      <c r="H34" s="21">
        <f t="shared" si="24"/>
        <v>0.09</v>
      </c>
      <c r="I34" s="21">
        <f t="shared" si="25"/>
        <v>14.12</v>
      </c>
      <c r="J34" s="21">
        <f t="shared" si="25"/>
        <v>13.04</v>
      </c>
      <c r="K34" s="21">
        <f t="shared" si="25"/>
        <v>2.33</v>
      </c>
      <c r="L34" s="21">
        <f t="shared" si="25"/>
        <v>0.55000000000000004</v>
      </c>
      <c r="M34" s="21" t="str">
        <f t="shared" si="26"/>
        <v>0</v>
      </c>
      <c r="N34" s="21">
        <f t="shared" si="27"/>
        <v>0.01</v>
      </c>
      <c r="O34" s="21">
        <f t="shared" si="27"/>
        <v>95.42</v>
      </c>
      <c r="P34" s="14"/>
      <c r="Q34" s="131">
        <v>39.75</v>
      </c>
      <c r="R34" s="131">
        <v>1.55</v>
      </c>
      <c r="S34" s="131">
        <v>14.51</v>
      </c>
      <c r="T34" s="131">
        <v>9.4600000000000009</v>
      </c>
      <c r="U34" s="131">
        <v>14.12</v>
      </c>
      <c r="V34" s="131">
        <v>13.04</v>
      </c>
      <c r="W34" s="131">
        <v>2.33</v>
      </c>
      <c r="X34" s="131">
        <v>0.55000000000000004</v>
      </c>
      <c r="Y34" s="131">
        <v>0</v>
      </c>
      <c r="Z34" s="131">
        <v>0.09</v>
      </c>
      <c r="AA34" s="131">
        <v>0.02</v>
      </c>
      <c r="AB34" s="131">
        <v>0.01</v>
      </c>
      <c r="AC34" s="131">
        <v>95.42</v>
      </c>
      <c r="AD34" s="131"/>
      <c r="AE34" s="131">
        <v>0.01</v>
      </c>
      <c r="AF34" s="131">
        <v>0.16</v>
      </c>
      <c r="AG34" s="131">
        <v>0.01</v>
      </c>
      <c r="AH34" s="131">
        <v>0.02</v>
      </c>
      <c r="AI34" s="131">
        <v>0.01</v>
      </c>
      <c r="AJ34" s="131">
        <v>0.01</v>
      </c>
      <c r="AK34" s="131">
        <v>0.01</v>
      </c>
      <c r="AL34" s="131">
        <v>0.01</v>
      </c>
      <c r="AM34" s="131">
        <v>0.14000000000000001</v>
      </c>
      <c r="AN34" s="131">
        <v>0.01</v>
      </c>
      <c r="AO34" s="131">
        <v>0.02</v>
      </c>
      <c r="AP34" s="131">
        <v>0</v>
      </c>
      <c r="AQ34" s="131"/>
      <c r="AR34" s="131">
        <v>0.23</v>
      </c>
      <c r="AS34" s="131">
        <v>12.99</v>
      </c>
      <c r="AT34" s="131">
        <v>0.39</v>
      </c>
      <c r="AU34" s="131">
        <v>0.63</v>
      </c>
      <c r="AV34" s="131">
        <v>0.45</v>
      </c>
      <c r="AW34" s="131">
        <v>0.39</v>
      </c>
      <c r="AX34" s="131">
        <v>1.6</v>
      </c>
      <c r="AY34" s="131">
        <v>1.89</v>
      </c>
      <c r="AZ34" s="131">
        <v>-201.85</v>
      </c>
      <c r="BA34" s="131">
        <v>9.48</v>
      </c>
      <c r="BB34" s="131">
        <v>66.739999999999995</v>
      </c>
      <c r="BC34" s="131">
        <v>38.229999999999997</v>
      </c>
    </row>
    <row r="35" spans="1:55">
      <c r="A35" s="164"/>
      <c r="B35" s="120">
        <v>798</v>
      </c>
      <c r="C35" s="21">
        <f t="shared" si="21"/>
        <v>39.71</v>
      </c>
      <c r="D35" s="21">
        <f t="shared" si="21"/>
        <v>1.79</v>
      </c>
      <c r="E35" s="21">
        <f t="shared" si="21"/>
        <v>14.47</v>
      </c>
      <c r="F35" s="132" t="str">
        <f t="shared" si="22"/>
        <v>0</v>
      </c>
      <c r="G35" s="21">
        <f t="shared" si="23"/>
        <v>9.4499999999999993</v>
      </c>
      <c r="H35" s="21">
        <f t="shared" si="24"/>
        <v>0.08</v>
      </c>
      <c r="I35" s="21">
        <f t="shared" si="25"/>
        <v>14.08</v>
      </c>
      <c r="J35" s="21">
        <f t="shared" si="25"/>
        <v>13.16</v>
      </c>
      <c r="K35" s="21">
        <f t="shared" si="25"/>
        <v>2.2799999999999998</v>
      </c>
      <c r="L35" s="21">
        <f t="shared" si="25"/>
        <v>0.54</v>
      </c>
      <c r="M35" s="21">
        <f t="shared" si="26"/>
        <v>0.04</v>
      </c>
      <c r="N35" s="21">
        <f t="shared" si="27"/>
        <v>0.01</v>
      </c>
      <c r="O35" s="21">
        <f t="shared" si="27"/>
        <v>95.6</v>
      </c>
      <c r="P35" s="14"/>
      <c r="Q35" s="131">
        <v>39.71</v>
      </c>
      <c r="R35" s="131">
        <v>1.79</v>
      </c>
      <c r="S35" s="131">
        <v>14.47</v>
      </c>
      <c r="T35" s="131">
        <v>9.4499999999999993</v>
      </c>
      <c r="U35" s="131">
        <v>14.08</v>
      </c>
      <c r="V35" s="131">
        <v>13.16</v>
      </c>
      <c r="W35" s="131">
        <v>2.2799999999999998</v>
      </c>
      <c r="X35" s="131">
        <v>0.54</v>
      </c>
      <c r="Y35" s="131">
        <v>0</v>
      </c>
      <c r="Z35" s="131">
        <v>0.08</v>
      </c>
      <c r="AA35" s="131">
        <v>0.04</v>
      </c>
      <c r="AB35" s="131">
        <v>0.01</v>
      </c>
      <c r="AC35" s="131">
        <v>95.6</v>
      </c>
      <c r="AD35" s="131"/>
      <c r="AE35" s="131">
        <v>0.01</v>
      </c>
      <c r="AF35" s="131">
        <v>0.16</v>
      </c>
      <c r="AG35" s="131">
        <v>0.01</v>
      </c>
      <c r="AH35" s="131">
        <v>0.02</v>
      </c>
      <c r="AI35" s="131">
        <v>0.01</v>
      </c>
      <c r="AJ35" s="131">
        <v>0.01</v>
      </c>
      <c r="AK35" s="131">
        <v>0.01</v>
      </c>
      <c r="AL35" s="131">
        <v>0.01</v>
      </c>
      <c r="AM35" s="131">
        <v>0.14000000000000001</v>
      </c>
      <c r="AN35" s="131">
        <v>0.01</v>
      </c>
      <c r="AO35" s="131">
        <v>0.02</v>
      </c>
      <c r="AP35" s="131">
        <v>0</v>
      </c>
      <c r="AQ35" s="131"/>
      <c r="AR35" s="131">
        <v>0.23</v>
      </c>
      <c r="AS35" s="131">
        <v>11.37</v>
      </c>
      <c r="AT35" s="131">
        <v>0.39</v>
      </c>
      <c r="AU35" s="131">
        <v>0.63</v>
      </c>
      <c r="AV35" s="131">
        <v>0.45</v>
      </c>
      <c r="AW35" s="131">
        <v>0.38</v>
      </c>
      <c r="AX35" s="131">
        <v>1.62</v>
      </c>
      <c r="AY35" s="131">
        <v>1.9</v>
      </c>
      <c r="AZ35" s="131">
        <v>-71.91</v>
      </c>
      <c r="BA35" s="131">
        <v>9.69</v>
      </c>
      <c r="BB35" s="131">
        <v>41.65</v>
      </c>
      <c r="BC35" s="131">
        <v>49.23</v>
      </c>
    </row>
    <row r="36" spans="1:55">
      <c r="A36" s="164"/>
      <c r="B36" s="120">
        <v>799</v>
      </c>
      <c r="C36" s="21">
        <f t="shared" si="21"/>
        <v>39.46</v>
      </c>
      <c r="D36" s="21">
        <f t="shared" si="21"/>
        <v>1.57</v>
      </c>
      <c r="E36" s="21">
        <f t="shared" si="21"/>
        <v>14.5</v>
      </c>
      <c r="F36" s="132" t="str">
        <f t="shared" si="22"/>
        <v>0</v>
      </c>
      <c r="G36" s="21">
        <f t="shared" si="23"/>
        <v>9.74</v>
      </c>
      <c r="H36" s="21">
        <f t="shared" si="24"/>
        <v>0.1</v>
      </c>
      <c r="I36" s="21">
        <f t="shared" si="25"/>
        <v>14</v>
      </c>
      <c r="J36" s="21">
        <f t="shared" si="25"/>
        <v>13.2</v>
      </c>
      <c r="K36" s="21">
        <f t="shared" si="25"/>
        <v>2.36</v>
      </c>
      <c r="L36" s="21">
        <f t="shared" si="25"/>
        <v>0.56999999999999995</v>
      </c>
      <c r="M36" s="21" t="str">
        <f t="shared" si="26"/>
        <v>0</v>
      </c>
      <c r="N36" s="21">
        <f t="shared" si="27"/>
        <v>0.01</v>
      </c>
      <c r="O36" s="21">
        <f t="shared" si="27"/>
        <v>95.52</v>
      </c>
      <c r="P36" s="14"/>
      <c r="Q36" s="131">
        <v>39.46</v>
      </c>
      <c r="R36" s="131">
        <v>1.57</v>
      </c>
      <c r="S36" s="131">
        <v>14.5</v>
      </c>
      <c r="T36" s="131">
        <v>9.74</v>
      </c>
      <c r="U36" s="131">
        <v>14</v>
      </c>
      <c r="V36" s="131">
        <v>13.2</v>
      </c>
      <c r="W36" s="131">
        <v>2.36</v>
      </c>
      <c r="X36" s="131">
        <v>0.56999999999999995</v>
      </c>
      <c r="Y36" s="131">
        <v>0</v>
      </c>
      <c r="Z36" s="131">
        <v>0.1</v>
      </c>
      <c r="AA36" s="131">
        <v>0.02</v>
      </c>
      <c r="AB36" s="131">
        <v>0.01</v>
      </c>
      <c r="AC36" s="131">
        <v>95.52</v>
      </c>
      <c r="AD36" s="131"/>
      <c r="AE36" s="131">
        <v>0.01</v>
      </c>
      <c r="AF36" s="131">
        <v>0.16</v>
      </c>
      <c r="AG36" s="131">
        <v>0.01</v>
      </c>
      <c r="AH36" s="131">
        <v>0.02</v>
      </c>
      <c r="AI36" s="131">
        <v>0.01</v>
      </c>
      <c r="AJ36" s="131">
        <v>0.01</v>
      </c>
      <c r="AK36" s="131">
        <v>0.01</v>
      </c>
      <c r="AL36" s="131">
        <v>0.01</v>
      </c>
      <c r="AM36" s="131">
        <v>0.14000000000000001</v>
      </c>
      <c r="AN36" s="131">
        <v>0.01</v>
      </c>
      <c r="AO36" s="131">
        <v>0.02</v>
      </c>
      <c r="AP36" s="131">
        <v>0</v>
      </c>
      <c r="AQ36" s="131"/>
      <c r="AR36" s="131">
        <v>0.23</v>
      </c>
      <c r="AS36" s="131">
        <v>12.84</v>
      </c>
      <c r="AT36" s="131">
        <v>0.39</v>
      </c>
      <c r="AU36" s="131">
        <v>0.62</v>
      </c>
      <c r="AV36" s="131">
        <v>0.45</v>
      </c>
      <c r="AW36" s="131">
        <v>0.38</v>
      </c>
      <c r="AX36" s="131">
        <v>1.59</v>
      </c>
      <c r="AY36" s="131">
        <v>1.84</v>
      </c>
      <c r="AZ36" s="131">
        <v>-54.72</v>
      </c>
      <c r="BA36" s="131">
        <v>8.0299999999999994</v>
      </c>
      <c r="BB36" s="131">
        <v>70.02</v>
      </c>
      <c r="BC36" s="131">
        <v>39.18</v>
      </c>
    </row>
    <row r="37" spans="1:55">
      <c r="A37" s="164"/>
      <c r="B37" s="120">
        <v>800</v>
      </c>
      <c r="C37" s="21">
        <f t="shared" si="21"/>
        <v>39.200000000000003</v>
      </c>
      <c r="D37" s="21">
        <f t="shared" si="21"/>
        <v>1.79</v>
      </c>
      <c r="E37" s="21">
        <f t="shared" si="21"/>
        <v>14.61</v>
      </c>
      <c r="F37" s="132" t="str">
        <f t="shared" si="22"/>
        <v>0</v>
      </c>
      <c r="G37" s="21">
        <f t="shared" si="23"/>
        <v>9.84</v>
      </c>
      <c r="H37" s="21">
        <f t="shared" si="24"/>
        <v>0.1</v>
      </c>
      <c r="I37" s="21">
        <f t="shared" si="25"/>
        <v>13.89</v>
      </c>
      <c r="J37" s="21">
        <f t="shared" si="25"/>
        <v>13.05</v>
      </c>
      <c r="K37" s="21">
        <f t="shared" si="25"/>
        <v>2.35</v>
      </c>
      <c r="L37" s="21">
        <f t="shared" si="25"/>
        <v>0.56000000000000005</v>
      </c>
      <c r="M37" s="21">
        <f t="shared" si="26"/>
        <v>0.03</v>
      </c>
      <c r="N37" s="21">
        <f t="shared" si="27"/>
        <v>0.01</v>
      </c>
      <c r="O37" s="21">
        <f t="shared" si="27"/>
        <v>95.44</v>
      </c>
      <c r="P37" s="14"/>
      <c r="Q37" s="131">
        <v>39.200000000000003</v>
      </c>
      <c r="R37" s="131">
        <v>1.79</v>
      </c>
      <c r="S37" s="131">
        <v>14.61</v>
      </c>
      <c r="T37" s="131">
        <v>9.84</v>
      </c>
      <c r="U37" s="131">
        <v>13.89</v>
      </c>
      <c r="V37" s="131">
        <v>13.05</v>
      </c>
      <c r="W37" s="131">
        <v>2.35</v>
      </c>
      <c r="X37" s="131">
        <v>0.56000000000000005</v>
      </c>
      <c r="Y37" s="131">
        <v>0.02</v>
      </c>
      <c r="Z37" s="131">
        <v>0.1</v>
      </c>
      <c r="AA37" s="131">
        <v>0.03</v>
      </c>
      <c r="AB37" s="131">
        <v>0.01</v>
      </c>
      <c r="AC37" s="131">
        <v>95.44</v>
      </c>
      <c r="AD37" s="131"/>
      <c r="AE37" s="131">
        <v>0.01</v>
      </c>
      <c r="AF37" s="131">
        <v>0.16</v>
      </c>
      <c r="AG37" s="131">
        <v>0.01</v>
      </c>
      <c r="AH37" s="131">
        <v>0.02</v>
      </c>
      <c r="AI37" s="131">
        <v>0.01</v>
      </c>
      <c r="AJ37" s="131">
        <v>0.01</v>
      </c>
      <c r="AK37" s="131">
        <v>0.01</v>
      </c>
      <c r="AL37" s="131">
        <v>0.01</v>
      </c>
      <c r="AM37" s="131">
        <v>0.14000000000000001</v>
      </c>
      <c r="AN37" s="131">
        <v>0.01</v>
      </c>
      <c r="AO37" s="131">
        <v>0.02</v>
      </c>
      <c r="AP37" s="131">
        <v>0</v>
      </c>
      <c r="AQ37" s="131"/>
      <c r="AR37" s="131">
        <v>0.23</v>
      </c>
      <c r="AS37" s="131">
        <v>11.34</v>
      </c>
      <c r="AT37" s="131">
        <v>0.39</v>
      </c>
      <c r="AU37" s="131">
        <v>0.62</v>
      </c>
      <c r="AV37" s="131">
        <v>0.45</v>
      </c>
      <c r="AW37" s="131">
        <v>0.39</v>
      </c>
      <c r="AX37" s="131">
        <v>1.6</v>
      </c>
      <c r="AY37" s="131">
        <v>1.86</v>
      </c>
      <c r="AZ37" s="131">
        <v>758.29</v>
      </c>
      <c r="BA37" s="131">
        <v>8.51</v>
      </c>
      <c r="BB37" s="131">
        <v>43.31</v>
      </c>
      <c r="BC37" s="131">
        <v>30</v>
      </c>
    </row>
    <row r="38" spans="1:55">
      <c r="A38" s="164"/>
      <c r="B38" s="120">
        <v>801</v>
      </c>
      <c r="C38" s="21">
        <f t="shared" si="21"/>
        <v>39.619999999999997</v>
      </c>
      <c r="D38" s="21">
        <f t="shared" si="21"/>
        <v>1.77</v>
      </c>
      <c r="E38" s="21">
        <f t="shared" si="21"/>
        <v>14.37</v>
      </c>
      <c r="F38" s="132" t="str">
        <f t="shared" si="22"/>
        <v>0</v>
      </c>
      <c r="G38" s="21">
        <f t="shared" si="23"/>
        <v>9.5299999999999994</v>
      </c>
      <c r="H38" s="21">
        <f t="shared" si="24"/>
        <v>0.1</v>
      </c>
      <c r="I38" s="21">
        <f t="shared" si="25"/>
        <v>14.19</v>
      </c>
      <c r="J38" s="21">
        <f t="shared" si="25"/>
        <v>13.2</v>
      </c>
      <c r="K38" s="21">
        <f t="shared" si="25"/>
        <v>2.34</v>
      </c>
      <c r="L38" s="21">
        <f t="shared" si="25"/>
        <v>0.52</v>
      </c>
      <c r="M38" s="21" t="str">
        <f t="shared" si="26"/>
        <v>0</v>
      </c>
      <c r="N38" s="21">
        <f t="shared" si="27"/>
        <v>0.01</v>
      </c>
      <c r="O38" s="21">
        <f t="shared" si="27"/>
        <v>95.79</v>
      </c>
      <c r="P38" s="14"/>
      <c r="Q38" s="131">
        <v>39.619999999999997</v>
      </c>
      <c r="R38" s="131">
        <v>1.77</v>
      </c>
      <c r="S38" s="131">
        <v>14.37</v>
      </c>
      <c r="T38" s="131">
        <v>9.5299999999999994</v>
      </c>
      <c r="U38" s="131">
        <v>14.19</v>
      </c>
      <c r="V38" s="131">
        <v>13.2</v>
      </c>
      <c r="W38" s="131">
        <v>2.34</v>
      </c>
      <c r="X38" s="131">
        <v>0.52</v>
      </c>
      <c r="Y38" s="131">
        <v>0.12</v>
      </c>
      <c r="Z38" s="131">
        <v>0.1</v>
      </c>
      <c r="AA38" s="131">
        <v>0.01</v>
      </c>
      <c r="AB38" s="131">
        <v>0.01</v>
      </c>
      <c r="AC38" s="131">
        <v>95.79</v>
      </c>
      <c r="AD38" s="131"/>
      <c r="AE38" s="131">
        <v>0.01</v>
      </c>
      <c r="AF38" s="131">
        <v>0.16</v>
      </c>
      <c r="AG38" s="131">
        <v>0.01</v>
      </c>
      <c r="AH38" s="131">
        <v>0.02</v>
      </c>
      <c r="AI38" s="131">
        <v>0.01</v>
      </c>
      <c r="AJ38" s="131">
        <v>0.01</v>
      </c>
      <c r="AK38" s="131">
        <v>0.01</v>
      </c>
      <c r="AL38" s="131">
        <v>0.01</v>
      </c>
      <c r="AM38" s="131">
        <v>0.14000000000000001</v>
      </c>
      <c r="AN38" s="131">
        <v>0.01</v>
      </c>
      <c r="AO38" s="131">
        <v>0.02</v>
      </c>
      <c r="AP38" s="131">
        <v>0</v>
      </c>
      <c r="AQ38" s="131"/>
      <c r="AR38" s="131">
        <v>0.23</v>
      </c>
      <c r="AS38" s="131">
        <v>11.45</v>
      </c>
      <c r="AT38" s="131">
        <v>0.39</v>
      </c>
      <c r="AU38" s="131">
        <v>0.63</v>
      </c>
      <c r="AV38" s="131">
        <v>0.44</v>
      </c>
      <c r="AW38" s="131">
        <v>0.38</v>
      </c>
      <c r="AX38" s="131">
        <v>1.6</v>
      </c>
      <c r="AY38" s="131">
        <v>1.95</v>
      </c>
      <c r="AZ38" s="131">
        <v>126.53</v>
      </c>
      <c r="BA38" s="131">
        <v>8.6</v>
      </c>
      <c r="BB38" s="131">
        <v>136.84</v>
      </c>
      <c r="BC38" s="131">
        <v>32.68</v>
      </c>
    </row>
    <row r="39" spans="1:55">
      <c r="A39" s="164"/>
      <c r="B39" s="120">
        <v>802</v>
      </c>
      <c r="C39" s="21">
        <f t="shared" si="21"/>
        <v>39.83</v>
      </c>
      <c r="D39" s="21">
        <f t="shared" si="21"/>
        <v>1.79</v>
      </c>
      <c r="E39" s="21">
        <f t="shared" si="21"/>
        <v>14.58</v>
      </c>
      <c r="F39" s="132" t="str">
        <f t="shared" si="22"/>
        <v>0</v>
      </c>
      <c r="G39" s="21">
        <f t="shared" si="23"/>
        <v>9.5299999999999994</v>
      </c>
      <c r="H39" s="21">
        <f t="shared" si="24"/>
        <v>0.09</v>
      </c>
      <c r="I39" s="21">
        <f t="shared" si="25"/>
        <v>14.17</v>
      </c>
      <c r="J39" s="21">
        <f t="shared" si="25"/>
        <v>12.99</v>
      </c>
      <c r="K39" s="21">
        <f t="shared" si="25"/>
        <v>2.35</v>
      </c>
      <c r="L39" s="21">
        <f t="shared" si="25"/>
        <v>0.53</v>
      </c>
      <c r="M39" s="21">
        <f t="shared" si="26"/>
        <v>0.03</v>
      </c>
      <c r="N39" s="21">
        <f t="shared" si="27"/>
        <v>0.01</v>
      </c>
      <c r="O39" s="21">
        <f t="shared" si="27"/>
        <v>95.9</v>
      </c>
      <c r="P39" s="14"/>
      <c r="Q39" s="131">
        <v>39.83</v>
      </c>
      <c r="R39" s="131">
        <v>1.79</v>
      </c>
      <c r="S39" s="131">
        <v>14.58</v>
      </c>
      <c r="T39" s="131">
        <v>9.5299999999999994</v>
      </c>
      <c r="U39" s="131">
        <v>14.17</v>
      </c>
      <c r="V39" s="131">
        <v>12.99</v>
      </c>
      <c r="W39" s="131">
        <v>2.35</v>
      </c>
      <c r="X39" s="131">
        <v>0.53</v>
      </c>
      <c r="Y39" s="131">
        <v>0</v>
      </c>
      <c r="Z39" s="131">
        <v>0.09</v>
      </c>
      <c r="AA39" s="131">
        <v>0.03</v>
      </c>
      <c r="AB39" s="131">
        <v>0.01</v>
      </c>
      <c r="AC39" s="131">
        <v>95.9</v>
      </c>
      <c r="AD39" s="131"/>
      <c r="AE39" s="131">
        <v>0.01</v>
      </c>
      <c r="AF39" s="131">
        <v>0.16</v>
      </c>
      <c r="AG39" s="131">
        <v>0.01</v>
      </c>
      <c r="AH39" s="131">
        <v>0.02</v>
      </c>
      <c r="AI39" s="131">
        <v>0.01</v>
      </c>
      <c r="AJ39" s="131">
        <v>0.01</v>
      </c>
      <c r="AK39" s="131">
        <v>0.01</v>
      </c>
      <c r="AL39" s="131">
        <v>0.01</v>
      </c>
      <c r="AM39" s="131">
        <v>0.14000000000000001</v>
      </c>
      <c r="AN39" s="131">
        <v>0.01</v>
      </c>
      <c r="AO39" s="131">
        <v>0.02</v>
      </c>
      <c r="AP39" s="131">
        <v>0</v>
      </c>
      <c r="AQ39" s="131"/>
      <c r="AR39" s="131">
        <v>0.23</v>
      </c>
      <c r="AS39" s="131">
        <v>11.33</v>
      </c>
      <c r="AT39" s="131">
        <v>0.39</v>
      </c>
      <c r="AU39" s="131">
        <v>0.63</v>
      </c>
      <c r="AV39" s="131">
        <v>0.45</v>
      </c>
      <c r="AW39" s="131">
        <v>0.39</v>
      </c>
      <c r="AX39" s="131">
        <v>1.6</v>
      </c>
      <c r="AY39" s="131">
        <v>1.93</v>
      </c>
      <c r="AZ39" s="131">
        <v>-204.44</v>
      </c>
      <c r="BA39" s="131">
        <v>9.06</v>
      </c>
      <c r="BB39" s="131">
        <v>46.47</v>
      </c>
      <c r="BC39" s="131">
        <v>37.340000000000003</v>
      </c>
    </row>
    <row r="41" spans="1:55">
      <c r="A41" s="1" t="s">
        <v>221</v>
      </c>
    </row>
    <row r="43" spans="1:55">
      <c r="A43" s="36" t="s">
        <v>282</v>
      </c>
    </row>
    <row r="44" spans="1:55">
      <c r="A44" s="2" t="s">
        <v>283</v>
      </c>
    </row>
  </sheetData>
  <mergeCells count="9">
    <mergeCell ref="A1:BC1"/>
    <mergeCell ref="A4:A9"/>
    <mergeCell ref="A11:A17"/>
    <mergeCell ref="A19:A29"/>
    <mergeCell ref="A31:A39"/>
    <mergeCell ref="C2:O2"/>
    <mergeCell ref="Q2:AC2"/>
    <mergeCell ref="AE2:AP2"/>
    <mergeCell ref="AR2:B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Ch3-T1</vt:lpstr>
      <vt:lpstr>Ch3-T2</vt:lpstr>
      <vt:lpstr>Ch3-T3</vt:lpstr>
      <vt:lpstr>Ch3-T4</vt:lpstr>
      <vt:lpstr>Ch3-T5</vt:lpstr>
      <vt:lpstr>Ch3-T6</vt:lpstr>
      <vt:lpstr>Ch3-T7</vt:lpstr>
      <vt:lpstr>Ch3-T8</vt:lpstr>
      <vt:lpstr>Ch3-T9</vt:lpstr>
      <vt:lpstr>Ch3-T10</vt:lpstr>
      <vt:lpstr>Ch3-T11</vt:lpstr>
      <vt:lpstr>Ch3-T12</vt:lpstr>
      <vt:lpstr>Ch3-T13</vt:lpstr>
      <vt:lpstr>Ch3-T14</vt:lpstr>
      <vt:lpstr>Ch3-T15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Sosa, Emma</cp:lastModifiedBy>
  <dcterms:created xsi:type="dcterms:W3CDTF">2022-10-21T22:57:21Z</dcterms:created>
  <dcterms:modified xsi:type="dcterms:W3CDTF">2024-05-24T18:03:48Z</dcterms:modified>
</cp:coreProperties>
</file>